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nny.Hill\Desktop\"/>
    </mc:Choice>
  </mc:AlternateContent>
  <bookViews>
    <workbookView xWindow="0" yWindow="0" windowWidth="19665" windowHeight="6540"/>
  </bookViews>
  <sheets>
    <sheet name="1D drainag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C4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C9" i="2" l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D9" i="2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</calcChain>
</file>

<file path=xl/sharedStrings.xml><?xml version="1.0" encoding="utf-8"?>
<sst xmlns="http://schemas.openxmlformats.org/spreadsheetml/2006/main" count="12" uniqueCount="12">
  <si>
    <t>Time (hours)</t>
  </si>
  <si>
    <t>Without head</t>
  </si>
  <si>
    <t xml:space="preserve">Mean head </t>
  </si>
  <si>
    <r>
      <t>K</t>
    </r>
    <r>
      <rPr>
        <vertAlign val="subscript"/>
        <sz val="11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 xml:space="preserve"> native soil (mm/hr)</t>
    </r>
  </si>
  <si>
    <t>Falling head</t>
  </si>
  <si>
    <t>In the third scenario the head pressure in each time step is dependant on the depth of water remaining.</t>
  </si>
  <si>
    <r>
      <t>The depth of water within the BMP (</t>
    </r>
    <r>
      <rPr>
        <i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>) is calculated according to the depth in the prior timestep minus the losses. The loss from the system is calculated as hours passed x darcy velocity (</t>
    </r>
    <r>
      <rPr>
        <i/>
        <sz val="11"/>
        <color theme="1"/>
        <rFont val="Calibri"/>
        <family val="2"/>
        <scheme val="minor"/>
      </rPr>
      <t>q</t>
    </r>
    <r>
      <rPr>
        <sz val="11"/>
        <color theme="1"/>
        <rFont val="Calibri"/>
        <family val="2"/>
        <scheme val="minor"/>
      </rPr>
      <t xml:space="preserve">).  </t>
    </r>
  </si>
  <si>
    <r>
      <t xml:space="preserve">In the first scenario </t>
    </r>
    <r>
      <rPr>
        <i/>
        <sz val="11"/>
        <color theme="1"/>
        <rFont val="Calibri"/>
        <family val="2"/>
        <scheme val="minor"/>
      </rPr>
      <t>J = 1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 xml:space="preserve">q </t>
    </r>
    <r>
      <rPr>
        <sz val="11"/>
        <color theme="1"/>
        <rFont val="Calibri"/>
        <family val="2"/>
        <scheme val="minor"/>
      </rPr>
      <t xml:space="preserve">becomes </t>
    </r>
    <r>
      <rPr>
        <i/>
        <sz val="11"/>
        <color theme="1"/>
        <rFont val="Calibri"/>
        <family val="2"/>
        <scheme val="minor"/>
      </rPr>
      <t>K</t>
    </r>
    <r>
      <rPr>
        <i/>
        <vertAlign val="subscript"/>
        <sz val="11"/>
        <color theme="1"/>
        <rFont val="Calibri"/>
        <family val="2"/>
        <scheme val="minor"/>
      </rPr>
      <t>fs</t>
    </r>
    <r>
      <rPr>
        <sz val="11"/>
        <color theme="1"/>
        <rFont val="Calibri"/>
        <family val="2"/>
        <scheme val="minor"/>
      </rPr>
      <t xml:space="preserve">. This is commonly applied e.g. in the CSA bioretention standard. 
In the second scenario the mean head pressure (i.e. where the BMP is half full) has been applied as a constant.  </t>
    </r>
  </si>
  <si>
    <r>
      <t>BMP depth (y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>, mm)</t>
    </r>
  </si>
  <si>
    <r>
      <t>Distance to GW (D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>, m)</t>
    </r>
  </si>
  <si>
    <r>
      <t>Distance to GW (D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>, mm)</t>
    </r>
  </si>
  <si>
    <r>
      <t>BMP depth (y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>, 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</si>
</sst>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'1D drainage'!$B$8</c:f>
              <c:strCache>
                <c:ptCount val="1"/>
                <c:pt idx="0">
                  <c:v>Without head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'1D drainage'!$A$9:$A$105</c:f>
              <c:numCache>
                <c:formatCode>General</c:formatCode>
                <c:ptCount val="9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</c:numCache>
            </c:numRef>
          </c:xVal>
          <c:yVal>
            <c:numRef>
              <c:f>'1D drainage'!$B$9:$B$105</c:f>
              <c:numCache>
                <c:formatCode>General</c:formatCode>
                <c:ptCount val="97"/>
                <c:pt idx="0">
                  <c:v>1600</c:v>
                </c:pt>
                <c:pt idx="1">
                  <c:v>1576</c:v>
                </c:pt>
                <c:pt idx="2">
                  <c:v>1552</c:v>
                </c:pt>
                <c:pt idx="3">
                  <c:v>1528</c:v>
                </c:pt>
                <c:pt idx="4">
                  <c:v>1504</c:v>
                </c:pt>
                <c:pt idx="5">
                  <c:v>1480</c:v>
                </c:pt>
                <c:pt idx="6">
                  <c:v>1456</c:v>
                </c:pt>
                <c:pt idx="7">
                  <c:v>1432</c:v>
                </c:pt>
                <c:pt idx="8">
                  <c:v>1408</c:v>
                </c:pt>
                <c:pt idx="9">
                  <c:v>1384</c:v>
                </c:pt>
                <c:pt idx="10">
                  <c:v>1360</c:v>
                </c:pt>
                <c:pt idx="11">
                  <c:v>1336</c:v>
                </c:pt>
                <c:pt idx="12">
                  <c:v>1312</c:v>
                </c:pt>
                <c:pt idx="13">
                  <c:v>1288</c:v>
                </c:pt>
                <c:pt idx="14">
                  <c:v>1264</c:v>
                </c:pt>
                <c:pt idx="15">
                  <c:v>1240</c:v>
                </c:pt>
                <c:pt idx="16">
                  <c:v>1216</c:v>
                </c:pt>
                <c:pt idx="17">
                  <c:v>1192</c:v>
                </c:pt>
                <c:pt idx="18">
                  <c:v>1168</c:v>
                </c:pt>
                <c:pt idx="19">
                  <c:v>1144</c:v>
                </c:pt>
                <c:pt idx="20">
                  <c:v>1120</c:v>
                </c:pt>
                <c:pt idx="21">
                  <c:v>1096</c:v>
                </c:pt>
                <c:pt idx="22">
                  <c:v>1072</c:v>
                </c:pt>
                <c:pt idx="23">
                  <c:v>1048</c:v>
                </c:pt>
                <c:pt idx="24">
                  <c:v>1024</c:v>
                </c:pt>
                <c:pt idx="25">
                  <c:v>1000</c:v>
                </c:pt>
                <c:pt idx="26">
                  <c:v>976</c:v>
                </c:pt>
                <c:pt idx="27">
                  <c:v>952</c:v>
                </c:pt>
                <c:pt idx="28">
                  <c:v>928</c:v>
                </c:pt>
                <c:pt idx="29">
                  <c:v>904</c:v>
                </c:pt>
                <c:pt idx="30">
                  <c:v>880</c:v>
                </c:pt>
                <c:pt idx="31">
                  <c:v>856</c:v>
                </c:pt>
                <c:pt idx="32">
                  <c:v>832</c:v>
                </c:pt>
                <c:pt idx="33">
                  <c:v>808</c:v>
                </c:pt>
                <c:pt idx="34">
                  <c:v>784</c:v>
                </c:pt>
                <c:pt idx="35">
                  <c:v>760</c:v>
                </c:pt>
                <c:pt idx="36">
                  <c:v>736</c:v>
                </c:pt>
                <c:pt idx="37">
                  <c:v>712</c:v>
                </c:pt>
                <c:pt idx="38">
                  <c:v>688</c:v>
                </c:pt>
                <c:pt idx="39">
                  <c:v>664</c:v>
                </c:pt>
                <c:pt idx="40">
                  <c:v>640</c:v>
                </c:pt>
                <c:pt idx="41">
                  <c:v>616</c:v>
                </c:pt>
                <c:pt idx="42">
                  <c:v>592</c:v>
                </c:pt>
                <c:pt idx="43">
                  <c:v>568</c:v>
                </c:pt>
                <c:pt idx="44">
                  <c:v>544</c:v>
                </c:pt>
                <c:pt idx="45">
                  <c:v>520</c:v>
                </c:pt>
                <c:pt idx="46">
                  <c:v>496</c:v>
                </c:pt>
                <c:pt idx="47">
                  <c:v>472</c:v>
                </c:pt>
                <c:pt idx="48">
                  <c:v>448</c:v>
                </c:pt>
                <c:pt idx="49">
                  <c:v>424</c:v>
                </c:pt>
                <c:pt idx="50">
                  <c:v>400</c:v>
                </c:pt>
                <c:pt idx="51">
                  <c:v>376</c:v>
                </c:pt>
                <c:pt idx="52">
                  <c:v>352</c:v>
                </c:pt>
                <c:pt idx="53">
                  <c:v>328</c:v>
                </c:pt>
                <c:pt idx="54">
                  <c:v>304</c:v>
                </c:pt>
                <c:pt idx="55">
                  <c:v>280</c:v>
                </c:pt>
                <c:pt idx="56">
                  <c:v>256</c:v>
                </c:pt>
                <c:pt idx="57">
                  <c:v>232</c:v>
                </c:pt>
                <c:pt idx="58">
                  <c:v>208</c:v>
                </c:pt>
                <c:pt idx="59">
                  <c:v>184</c:v>
                </c:pt>
                <c:pt idx="60">
                  <c:v>160</c:v>
                </c:pt>
                <c:pt idx="61">
                  <c:v>136</c:v>
                </c:pt>
                <c:pt idx="62">
                  <c:v>112</c:v>
                </c:pt>
                <c:pt idx="63">
                  <c:v>88</c:v>
                </c:pt>
                <c:pt idx="64">
                  <c:v>64</c:v>
                </c:pt>
                <c:pt idx="65">
                  <c:v>40</c:v>
                </c:pt>
                <c:pt idx="66">
                  <c:v>16</c:v>
                </c:pt>
                <c:pt idx="67">
                  <c:v>-8</c:v>
                </c:pt>
                <c:pt idx="68">
                  <c:v>-32</c:v>
                </c:pt>
                <c:pt idx="69">
                  <c:v>-56</c:v>
                </c:pt>
                <c:pt idx="70">
                  <c:v>-80</c:v>
                </c:pt>
                <c:pt idx="71">
                  <c:v>-104</c:v>
                </c:pt>
                <c:pt idx="72">
                  <c:v>-128</c:v>
                </c:pt>
                <c:pt idx="73">
                  <c:v>-152</c:v>
                </c:pt>
                <c:pt idx="74">
                  <c:v>-176</c:v>
                </c:pt>
                <c:pt idx="75">
                  <c:v>-200</c:v>
                </c:pt>
                <c:pt idx="76">
                  <c:v>-224</c:v>
                </c:pt>
                <c:pt idx="77">
                  <c:v>-248</c:v>
                </c:pt>
                <c:pt idx="78">
                  <c:v>-272</c:v>
                </c:pt>
                <c:pt idx="79">
                  <c:v>-296</c:v>
                </c:pt>
                <c:pt idx="80">
                  <c:v>-320</c:v>
                </c:pt>
                <c:pt idx="81">
                  <c:v>-344</c:v>
                </c:pt>
                <c:pt idx="82">
                  <c:v>-368</c:v>
                </c:pt>
                <c:pt idx="83">
                  <c:v>-392</c:v>
                </c:pt>
                <c:pt idx="84">
                  <c:v>-416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C7-4434-A60C-8E33B471E27D}"/>
            </c:ext>
          </c:extLst>
        </c:ser>
        <c:ser>
          <c:idx val="1"/>
          <c:order val="1"/>
          <c:tx>
            <c:strRef>
              <c:f>'1D drainage'!$C$8</c:f>
              <c:strCache>
                <c:ptCount val="1"/>
                <c:pt idx="0">
                  <c:v>Mean head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'1D drainage'!$A$9:$A$105</c:f>
              <c:numCache>
                <c:formatCode>General</c:formatCode>
                <c:ptCount val="9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</c:numCache>
            </c:numRef>
          </c:xVal>
          <c:yVal>
            <c:numRef>
              <c:f>'1D drainage'!$C$9:$C$105</c:f>
              <c:numCache>
                <c:formatCode>General</c:formatCode>
                <c:ptCount val="97"/>
                <c:pt idx="0" formatCode="0">
                  <c:v>1600</c:v>
                </c:pt>
                <c:pt idx="1">
                  <c:v>1569.6</c:v>
                </c:pt>
                <c:pt idx="2">
                  <c:v>1539.1999999999998</c:v>
                </c:pt>
                <c:pt idx="3">
                  <c:v>1508.7999999999997</c:v>
                </c:pt>
                <c:pt idx="4">
                  <c:v>1478.3999999999996</c:v>
                </c:pt>
                <c:pt idx="5">
                  <c:v>1447.9999999999995</c:v>
                </c:pt>
                <c:pt idx="6">
                  <c:v>1417.5999999999995</c:v>
                </c:pt>
                <c:pt idx="7">
                  <c:v>1387.1999999999994</c:v>
                </c:pt>
                <c:pt idx="8">
                  <c:v>1356.7999999999993</c:v>
                </c:pt>
                <c:pt idx="9">
                  <c:v>1326.3999999999992</c:v>
                </c:pt>
                <c:pt idx="10">
                  <c:v>1295.9999999999991</c:v>
                </c:pt>
                <c:pt idx="11">
                  <c:v>1265.599999999999</c:v>
                </c:pt>
                <c:pt idx="12">
                  <c:v>1235.1999999999989</c:v>
                </c:pt>
                <c:pt idx="13">
                  <c:v>1204.7999999999988</c:v>
                </c:pt>
                <c:pt idx="14">
                  <c:v>1174.3999999999987</c:v>
                </c:pt>
                <c:pt idx="15">
                  <c:v>1143.9999999999986</c:v>
                </c:pt>
                <c:pt idx="16">
                  <c:v>1113.5999999999985</c:v>
                </c:pt>
                <c:pt idx="17">
                  <c:v>1083.1999999999985</c:v>
                </c:pt>
                <c:pt idx="18">
                  <c:v>1052.7999999999984</c:v>
                </c:pt>
                <c:pt idx="19">
                  <c:v>1022.3999999999984</c:v>
                </c:pt>
                <c:pt idx="20">
                  <c:v>991.99999999999841</c:v>
                </c:pt>
                <c:pt idx="21">
                  <c:v>961.59999999999843</c:v>
                </c:pt>
                <c:pt idx="22">
                  <c:v>931.19999999999845</c:v>
                </c:pt>
                <c:pt idx="23">
                  <c:v>900.79999999999848</c:v>
                </c:pt>
                <c:pt idx="24">
                  <c:v>870.3999999999985</c:v>
                </c:pt>
                <c:pt idx="25">
                  <c:v>839.99999999999852</c:v>
                </c:pt>
                <c:pt idx="26">
                  <c:v>809.59999999999854</c:v>
                </c:pt>
                <c:pt idx="27">
                  <c:v>779.19999999999857</c:v>
                </c:pt>
                <c:pt idx="28">
                  <c:v>748.79999999999859</c:v>
                </c:pt>
                <c:pt idx="29">
                  <c:v>718.39999999999861</c:v>
                </c:pt>
                <c:pt idx="30">
                  <c:v>687.99999999999864</c:v>
                </c:pt>
                <c:pt idx="31">
                  <c:v>657.59999999999866</c:v>
                </c:pt>
                <c:pt idx="32">
                  <c:v>627.19999999999868</c:v>
                </c:pt>
                <c:pt idx="33">
                  <c:v>596.7999999999987</c:v>
                </c:pt>
                <c:pt idx="34">
                  <c:v>566.39999999999873</c:v>
                </c:pt>
                <c:pt idx="35">
                  <c:v>535.99999999999875</c:v>
                </c:pt>
                <c:pt idx="36">
                  <c:v>505.59999999999877</c:v>
                </c:pt>
                <c:pt idx="37">
                  <c:v>475.19999999999879</c:v>
                </c:pt>
                <c:pt idx="38">
                  <c:v>444.79999999999882</c:v>
                </c:pt>
                <c:pt idx="39">
                  <c:v>414.39999999999884</c:v>
                </c:pt>
                <c:pt idx="40">
                  <c:v>383.99999999999886</c:v>
                </c:pt>
                <c:pt idx="41">
                  <c:v>353.59999999999889</c:v>
                </c:pt>
                <c:pt idx="42">
                  <c:v>323.19999999999891</c:v>
                </c:pt>
                <c:pt idx="43">
                  <c:v>292.79999999999893</c:v>
                </c:pt>
                <c:pt idx="44">
                  <c:v>262.39999999999895</c:v>
                </c:pt>
                <c:pt idx="45">
                  <c:v>231.99999999999895</c:v>
                </c:pt>
                <c:pt idx="46">
                  <c:v>201.59999999999894</c:v>
                </c:pt>
                <c:pt idx="47">
                  <c:v>171.19999999999894</c:v>
                </c:pt>
                <c:pt idx="48">
                  <c:v>140.79999999999893</c:v>
                </c:pt>
                <c:pt idx="49">
                  <c:v>110.39999999999893</c:v>
                </c:pt>
                <c:pt idx="50">
                  <c:v>79.99999999999892</c:v>
                </c:pt>
                <c:pt idx="51">
                  <c:v>49.599999999998921</c:v>
                </c:pt>
                <c:pt idx="52">
                  <c:v>19.199999999998923</c:v>
                </c:pt>
                <c:pt idx="53">
                  <c:v>-11.200000000001076</c:v>
                </c:pt>
                <c:pt idx="54">
                  <c:v>-41.600000000001074</c:v>
                </c:pt>
                <c:pt idx="55">
                  <c:v>-72.00000000000108</c:v>
                </c:pt>
                <c:pt idx="56">
                  <c:v>-102.40000000000109</c:v>
                </c:pt>
                <c:pt idx="57">
                  <c:v>-132.80000000000109</c:v>
                </c:pt>
                <c:pt idx="58">
                  <c:v>-163.2000000000011</c:v>
                </c:pt>
                <c:pt idx="59">
                  <c:v>-193.6000000000011</c:v>
                </c:pt>
                <c:pt idx="60">
                  <c:v>-224.00000000000111</c:v>
                </c:pt>
                <c:pt idx="61">
                  <c:v>-254.40000000000111</c:v>
                </c:pt>
                <c:pt idx="62">
                  <c:v>-284.80000000000109</c:v>
                </c:pt>
                <c:pt idx="63">
                  <c:v>-315.20000000000107</c:v>
                </c:pt>
                <c:pt idx="64">
                  <c:v>-345.60000000000105</c:v>
                </c:pt>
                <c:pt idx="65">
                  <c:v>-376.00000000000102</c:v>
                </c:pt>
                <c:pt idx="66">
                  <c:v>-406.400000000001</c:v>
                </c:pt>
                <c:pt idx="67">
                  <c:v>-436.80000000000098</c:v>
                </c:pt>
                <c:pt idx="68">
                  <c:v>-467.20000000000095</c:v>
                </c:pt>
                <c:pt idx="69">
                  <c:v>-497.60000000000093</c:v>
                </c:pt>
                <c:pt idx="70">
                  <c:v>-528.00000000000091</c:v>
                </c:pt>
                <c:pt idx="71">
                  <c:v>-558.40000000000089</c:v>
                </c:pt>
                <c:pt idx="72">
                  <c:v>-588.80000000000086</c:v>
                </c:pt>
                <c:pt idx="73">
                  <c:v>-619.20000000000084</c:v>
                </c:pt>
                <c:pt idx="74">
                  <c:v>-649.60000000000082</c:v>
                </c:pt>
                <c:pt idx="75">
                  <c:v>-680.0000000000008</c:v>
                </c:pt>
                <c:pt idx="76">
                  <c:v>-710.40000000000077</c:v>
                </c:pt>
                <c:pt idx="77">
                  <c:v>-740.80000000000075</c:v>
                </c:pt>
                <c:pt idx="78">
                  <c:v>-771.20000000000073</c:v>
                </c:pt>
                <c:pt idx="79">
                  <c:v>-801.6000000000007</c:v>
                </c:pt>
                <c:pt idx="80">
                  <c:v>-832.00000000000068</c:v>
                </c:pt>
                <c:pt idx="81">
                  <c:v>-862.40000000000066</c:v>
                </c:pt>
                <c:pt idx="82">
                  <c:v>-892.80000000000064</c:v>
                </c:pt>
                <c:pt idx="83">
                  <c:v>-923.20000000000061</c:v>
                </c:pt>
                <c:pt idx="84">
                  <c:v>-953.60000000000059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7C7-4434-A60C-8E33B471E27D}"/>
            </c:ext>
          </c:extLst>
        </c:ser>
        <c:ser>
          <c:idx val="2"/>
          <c:order val="2"/>
          <c:tx>
            <c:strRef>
              <c:f>'1D drainage'!$D$8</c:f>
              <c:strCache>
                <c:ptCount val="1"/>
                <c:pt idx="0">
                  <c:v>Falling head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'1D drainage'!$A$9:$A$105</c:f>
              <c:numCache>
                <c:formatCode>General</c:formatCode>
                <c:ptCount val="9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</c:numCache>
            </c:numRef>
          </c:xVal>
          <c:yVal>
            <c:numRef>
              <c:f>'1D drainage'!$D$9:$D$105</c:f>
              <c:numCache>
                <c:formatCode>0</c:formatCode>
                <c:ptCount val="97"/>
                <c:pt idx="0">
                  <c:v>1600</c:v>
                </c:pt>
                <c:pt idx="1">
                  <c:v>1563.2</c:v>
                </c:pt>
                <c:pt idx="2">
                  <c:v>1526.6944000000001</c:v>
                </c:pt>
                <c:pt idx="3">
                  <c:v>1490.4808448000001</c:v>
                </c:pt>
                <c:pt idx="4">
                  <c:v>1454.5569980416001</c:v>
                </c:pt>
                <c:pt idx="5">
                  <c:v>1418.9205420572673</c:v>
                </c:pt>
                <c:pt idx="6">
                  <c:v>1383.5691777208092</c:v>
                </c:pt>
                <c:pt idx="7">
                  <c:v>1348.5006242990428</c:v>
                </c:pt>
                <c:pt idx="8">
                  <c:v>1313.7126193046504</c:v>
                </c:pt>
                <c:pt idx="9">
                  <c:v>1279.2029183502132</c:v>
                </c:pt>
                <c:pt idx="10">
                  <c:v>1244.9692950034114</c:v>
                </c:pt>
                <c:pt idx="11">
                  <c:v>1211.0095406433841</c:v>
                </c:pt>
                <c:pt idx="12">
                  <c:v>1177.3214643182371</c:v>
                </c:pt>
                <c:pt idx="13">
                  <c:v>1143.9028926036913</c:v>
                </c:pt>
                <c:pt idx="14">
                  <c:v>1110.7516694628616</c:v>
                </c:pt>
                <c:pt idx="15">
                  <c:v>1077.8656561071587</c:v>
                </c:pt>
                <c:pt idx="16">
                  <c:v>1045.2427308583015</c:v>
                </c:pt>
                <c:pt idx="17">
                  <c:v>1012.880789011435</c:v>
                </c:pt>
                <c:pt idx="18">
                  <c:v>980.77774269934355</c:v>
                </c:pt>
                <c:pt idx="19">
                  <c:v>948.93152075774879</c:v>
                </c:pt>
                <c:pt idx="20">
                  <c:v>917.34006859168676</c:v>
                </c:pt>
                <c:pt idx="21">
                  <c:v>886.00134804295328</c:v>
                </c:pt>
                <c:pt idx="22">
                  <c:v>854.91333725860966</c:v>
                </c:pt>
                <c:pt idx="23">
                  <c:v>824.07403056054079</c:v>
                </c:pt>
                <c:pt idx="24">
                  <c:v>793.48143831605648</c:v>
                </c:pt>
                <c:pt idx="25">
                  <c:v>763.13358680952808</c:v>
                </c:pt>
                <c:pt idx="26">
                  <c:v>733.02851811505184</c:v>
                </c:pt>
                <c:pt idx="27">
                  <c:v>703.16428997013145</c:v>
                </c:pt>
                <c:pt idx="28">
                  <c:v>673.53897565037039</c:v>
                </c:pt>
                <c:pt idx="29">
                  <c:v>644.1506638451674</c:v>
                </c:pt>
                <c:pt idx="30">
                  <c:v>614.99745853440606</c:v>
                </c:pt>
                <c:pt idx="31">
                  <c:v>586.07747886613083</c:v>
                </c:pt>
                <c:pt idx="32">
                  <c:v>557.38885903520179</c:v>
                </c:pt>
                <c:pt idx="33">
                  <c:v>528.92974816292019</c:v>
                </c:pt>
                <c:pt idx="34">
                  <c:v>500.6983101776168</c:v>
                </c:pt>
                <c:pt idx="35">
                  <c:v>472.69272369619586</c:v>
                </c:pt>
                <c:pt idx="36">
                  <c:v>444.91118190662627</c:v>
                </c:pt>
                <c:pt idx="37">
                  <c:v>417.35189245137326</c:v>
                </c:pt>
                <c:pt idx="38">
                  <c:v>390.01307731176229</c:v>
                </c:pt>
                <c:pt idx="39">
                  <c:v>362.89297269326818</c:v>
                </c:pt>
                <c:pt idx="40">
                  <c:v>335.98982891172204</c:v>
                </c:pt>
                <c:pt idx="41">
                  <c:v>309.30191028042827</c:v>
                </c:pt>
                <c:pt idx="42">
                  <c:v>282.82749499818487</c:v>
                </c:pt>
                <c:pt idx="43">
                  <c:v>256.56487503819938</c:v>
                </c:pt>
                <c:pt idx="44">
                  <c:v>230.51235603789377</c:v>
                </c:pt>
                <c:pt idx="45">
                  <c:v>204.66825718959061</c:v>
                </c:pt>
                <c:pt idx="46">
                  <c:v>179.03091113207387</c:v>
                </c:pt>
                <c:pt idx="47">
                  <c:v>153.59866384301728</c:v>
                </c:pt>
                <c:pt idx="48">
                  <c:v>128.36987453227314</c:v>
                </c:pt>
                <c:pt idx="49">
                  <c:v>103.34291553601496</c:v>
                </c:pt>
                <c:pt idx="50">
                  <c:v>78.51617221172684</c:v>
                </c:pt>
                <c:pt idx="51">
                  <c:v>53.888042834033023</c:v>
                </c:pt>
                <c:pt idx="52">
                  <c:v>29.456938491360756</c:v>
                </c:pt>
                <c:pt idx="53">
                  <c:v>5.2212829834298695</c:v>
                </c:pt>
                <c:pt idx="54">
                  <c:v>-18.820487280437568</c:v>
                </c:pt>
                <c:pt idx="55">
                  <c:v>-42.669923382194071</c:v>
                </c:pt>
                <c:pt idx="56">
                  <c:v>-66.32856399513652</c:v>
                </c:pt>
                <c:pt idx="57">
                  <c:v>-89.797935483175422</c:v>
                </c:pt>
                <c:pt idx="58">
                  <c:v>-113.07955199931001</c:v>
                </c:pt>
                <c:pt idx="59">
                  <c:v>-136.17491558331554</c:v>
                </c:pt>
                <c:pt idx="60">
                  <c:v>-159.08551625864902</c:v>
                </c:pt>
                <c:pt idx="61">
                  <c:v>-181.81283212857983</c:v>
                </c:pt>
                <c:pt idx="62">
                  <c:v>-204.3583294715512</c:v>
                </c:pt>
                <c:pt idx="63">
                  <c:v>-226.72346283577878</c:v>
                </c:pt>
                <c:pt idx="64">
                  <c:v>-248.90967513309255</c:v>
                </c:pt>
                <c:pt idx="65">
                  <c:v>-270.91839773202781</c:v>
                </c:pt>
                <c:pt idx="66">
                  <c:v>-292.75105055017161</c:v>
                </c:pt>
                <c:pt idx="67">
                  <c:v>-314.40904214577023</c:v>
                </c:pt>
                <c:pt idx="68">
                  <c:v>-335.89376980860408</c:v>
                </c:pt>
                <c:pt idx="69">
                  <c:v>-357.20661965013522</c:v>
                </c:pt>
                <c:pt idx="70">
                  <c:v>-378.34896669293414</c:v>
                </c:pt>
                <c:pt idx="71">
                  <c:v>-399.32217495939068</c:v>
                </c:pt>
                <c:pt idx="72">
                  <c:v>-420.12759755971558</c:v>
                </c:pt>
                <c:pt idx="73">
                  <c:v>-440.76657677923788</c:v>
                </c:pt>
                <c:pt idx="74">
                  <c:v>-461.24044416500396</c:v>
                </c:pt>
                <c:pt idx="75">
                  <c:v>-481.55052061168391</c:v>
                </c:pt>
                <c:pt idx="76">
                  <c:v>-501.69811644679044</c:v>
                </c:pt>
                <c:pt idx="77">
                  <c:v>-521.68453151521612</c:v>
                </c:pt>
                <c:pt idx="78">
                  <c:v>-541.51105526309436</c:v>
                </c:pt>
                <c:pt idx="79">
                  <c:v>-561.17896682098956</c:v>
                </c:pt>
                <c:pt idx="80">
                  <c:v>-580.68953508642164</c:v>
                </c:pt>
                <c:pt idx="81">
                  <c:v>-600.04401880573027</c:v>
                </c:pt>
                <c:pt idx="82">
                  <c:v>-619.24366665528441</c:v>
                </c:pt>
                <c:pt idx="83">
                  <c:v>-638.28971732204218</c:v>
                </c:pt>
                <c:pt idx="84">
                  <c:v>-657.18339958346587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7C7-4434-A60C-8E33B471E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822280"/>
        <c:axId val="620819656"/>
      </c:scatterChart>
      <c:valAx>
        <c:axId val="620822280"/>
        <c:scaling>
          <c:orientation val="minMax"/>
          <c:max val="16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819656"/>
        <c:crosses val="autoZero"/>
        <c:crossBetween val="midCat"/>
        <c:majorUnit val="24"/>
      </c:valAx>
      <c:valAx>
        <c:axId val="6208196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Water depth within BMP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0822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480808</xdr:colOff>
      <xdr:row>18</xdr:row>
      <xdr:rowOff>10767</xdr:rowOff>
    </xdr:from>
    <xdr:to>
      <xdr:col>12</xdr:col>
      <xdr:colOff>480805</xdr:colOff>
      <xdr:row>34</xdr:row>
      <xdr:rowOff>151571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99391</xdr:colOff>
      <xdr:row>6</xdr:row>
      <xdr:rowOff>182217</xdr:rowOff>
    </xdr:from>
    <xdr:to>
      <xdr:col>16</xdr:col>
      <xdr:colOff>45489</xdr:colOff>
      <xdr:row>8</xdr:row>
      <xdr:rowOff>100466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Box 1"/>
            <xdr:cNvSpPr txBox="1"/>
          </xdr:nvSpPr>
          <xdr:spPr>
            <a:xfrm>
              <a:off x="9856304" y="1366630"/>
              <a:ext cx="1171924" cy="29924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b="0" i="1">
                        <a:latin typeface="Cambria Math" panose="02040503050406030204" pitchFamily="18" charset="0"/>
                      </a:rPr>
                      <m:t>𝑞</m:t>
                    </m:r>
                    <m:r>
                      <a:rPr lang="en-US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en-US" b="0" i="1">
                            <a:latin typeface="Cambria Math" panose="02040503050406030204" pitchFamily="18" charset="0"/>
                          </a:rPr>
                          <m:t>𝑓𝑠</m:t>
                        </m:r>
                      </m:sub>
                    </m:sSub>
                    <m:r>
                      <a:rPr lang="en-US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b="0" i="1">
                        <a:latin typeface="Cambria Math" panose="02040503050406030204" pitchFamily="18" charset="0"/>
                      </a:rPr>
                      <m:t>𝐽</m:t>
                    </m:r>
                  </m:oMath>
                </m:oMathPara>
              </a14:m>
              <a:endParaRPr lang="en-US"/>
            </a:p>
          </xdr:txBody>
        </xdr:sp>
      </mc:Choice>
      <mc:Fallback>
        <xdr:sp macro="" textlink="">
          <xdr:nvSpPr>
            <xdr:cNvPr id="4" name="TextBox 1"/>
            <xdr:cNvSpPr txBox="1"/>
          </xdr:nvSpPr>
          <xdr:spPr>
            <a:xfrm>
              <a:off x="9856304" y="1366630"/>
              <a:ext cx="1171924" cy="299249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0" i="0">
                  <a:latin typeface="Cambria Math" panose="02040503050406030204" pitchFamily="18" charset="0"/>
                </a:rPr>
                <a:t>𝑞=𝐾_𝑓𝑠</a:t>
              </a:r>
              <a:r>
                <a:rPr lang="en-US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en-US" b="0" i="0">
                  <a:latin typeface="Cambria Math" panose="02040503050406030204" pitchFamily="18" charset="0"/>
                </a:rPr>
                <a:t>𝐽</a:t>
              </a:r>
              <a:endParaRPr lang="en-US"/>
            </a:p>
          </xdr:txBody>
        </xdr:sp>
      </mc:Fallback>
    </mc:AlternateContent>
    <xdr:clientData/>
  </xdr:twoCellAnchor>
  <xdr:twoCellAnchor>
    <xdr:from>
      <xdr:col>14</xdr:col>
      <xdr:colOff>132522</xdr:colOff>
      <xdr:row>15</xdr:row>
      <xdr:rowOff>24848</xdr:rowOff>
    </xdr:from>
    <xdr:to>
      <xdr:col>16</xdr:col>
      <xdr:colOff>27387</xdr:colOff>
      <xdr:row>18</xdr:row>
      <xdr:rowOff>17220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1"/>
            <xdr:cNvSpPr txBox="1"/>
          </xdr:nvSpPr>
          <xdr:spPr>
            <a:xfrm>
              <a:off x="9889435" y="2923761"/>
              <a:ext cx="1120691" cy="56387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b="0" i="1">
                        <a:latin typeface="Cambria Math" panose="02040503050406030204" pitchFamily="18" charset="0"/>
                      </a:rPr>
                      <m:t>𝐽</m:t>
                    </m:r>
                    <m:r>
                      <a:rPr lang="en-US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b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𝑚𝑒𝑎𝑛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b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𝑊𝑇</m:t>
                            </m:r>
                          </m:sub>
                        </m:sSub>
                      </m:den>
                    </m:f>
                    <m:r>
                      <a:rPr lang="en-US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/>
            </a:p>
          </xdr:txBody>
        </xdr:sp>
      </mc:Choice>
      <mc:Fallback>
        <xdr:sp macro="" textlink="">
          <xdr:nvSpPr>
            <xdr:cNvPr id="5" name="TextBox 1"/>
            <xdr:cNvSpPr txBox="1"/>
          </xdr:nvSpPr>
          <xdr:spPr>
            <a:xfrm>
              <a:off x="9889435" y="2923761"/>
              <a:ext cx="1120691" cy="563872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0" i="0">
                  <a:latin typeface="Cambria Math" panose="02040503050406030204" pitchFamily="18" charset="0"/>
                </a:rPr>
                <a:t>𝐽=𝐷_𝑚𝑒𝑎𝑛/𝐷_𝑊𝑇   </a:t>
              </a:r>
              <a:endParaRPr lang="en-US"/>
            </a:p>
          </xdr:txBody>
        </xdr:sp>
      </mc:Fallback>
    </mc:AlternateContent>
    <xdr:clientData/>
  </xdr:twoCellAnchor>
  <xdr:twoCellAnchor>
    <xdr:from>
      <xdr:col>14</xdr:col>
      <xdr:colOff>99391</xdr:colOff>
      <xdr:row>23</xdr:row>
      <xdr:rowOff>165653</xdr:rowOff>
    </xdr:from>
    <xdr:to>
      <xdr:col>16</xdr:col>
      <xdr:colOff>184245</xdr:colOff>
      <xdr:row>26</xdr:row>
      <xdr:rowOff>159308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TextBox 1"/>
            <xdr:cNvSpPr txBox="1"/>
          </xdr:nvSpPr>
          <xdr:spPr>
            <a:xfrm>
              <a:off x="9856304" y="4588566"/>
              <a:ext cx="1310680" cy="565155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b="0" i="1">
                            <a:latin typeface="Cambria Math" panose="02040503050406030204" pitchFamily="18" charset="0"/>
                          </a:rPr>
                          <m:t>𝐽</m:t>
                        </m:r>
                      </m:e>
                      <m:sub>
                        <m:r>
                          <a:rPr lang="en-US" b="0" i="1">
                            <a:latin typeface="Cambria Math" panose="02040503050406030204" pitchFamily="18" charset="0"/>
                          </a:rPr>
                          <m:t>𝑡</m:t>
                        </m:r>
                        <m:r>
                          <a:rPr lang="en-US" b="0" i="1">
                            <a:latin typeface="Cambria Math" panose="02040503050406030204" pitchFamily="18" charset="0"/>
                          </a:rPr>
                          <m:t>=0</m:t>
                        </m:r>
                      </m:sub>
                    </m:sSub>
                    <m:r>
                      <a:rPr lang="en-US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b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𝑚𝑎𝑥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b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𝑊𝑇</m:t>
                            </m:r>
                          </m:sub>
                        </m:sSub>
                      </m:den>
                    </m:f>
                    <m:r>
                      <a:rPr lang="en-US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/>
            </a:p>
          </xdr:txBody>
        </xdr:sp>
      </mc:Choice>
      <mc:Fallback>
        <xdr:sp macro="" textlink="">
          <xdr:nvSpPr>
            <xdr:cNvPr id="6" name="TextBox 1"/>
            <xdr:cNvSpPr txBox="1"/>
          </xdr:nvSpPr>
          <xdr:spPr>
            <a:xfrm>
              <a:off x="9856304" y="4588566"/>
              <a:ext cx="1310680" cy="565155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0" i="0">
                  <a:latin typeface="Cambria Math" panose="02040503050406030204" pitchFamily="18" charset="0"/>
                </a:rPr>
                <a:t>𝐽_(𝑡=0)=𝐷_𝑚𝑎𝑥/𝐷_𝑊𝑇   </a:t>
              </a:r>
              <a:endParaRPr lang="en-US"/>
            </a:p>
          </xdr:txBody>
        </xdr:sp>
      </mc:Fallback>
    </mc:AlternateContent>
    <xdr:clientData/>
  </xdr:twoCellAnchor>
  <xdr:twoCellAnchor>
    <xdr:from>
      <xdr:col>16</xdr:col>
      <xdr:colOff>389283</xdr:colOff>
      <xdr:row>25</xdr:row>
      <xdr:rowOff>33130</xdr:rowOff>
    </xdr:from>
    <xdr:to>
      <xdr:col>17</xdr:col>
      <xdr:colOff>430696</xdr:colOff>
      <xdr:row>25</xdr:row>
      <xdr:rowOff>41415</xdr:rowOff>
    </xdr:to>
    <xdr:cxnSp macro="">
      <xdr:nvCxnSpPr>
        <xdr:cNvPr id="8" name="Straight Arrow Connector 7"/>
        <xdr:cNvCxnSpPr/>
      </xdr:nvCxnSpPr>
      <xdr:spPr>
        <a:xfrm flipV="1">
          <a:off x="11372022" y="4837043"/>
          <a:ext cx="654326" cy="8285"/>
        </a:xfrm>
        <a:prstGeom prst="straightConnector1">
          <a:avLst/>
        </a:prstGeom>
        <a:ln w="76200">
          <a:solidFill>
            <a:schemeClr val="accent1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49696</xdr:colOff>
      <xdr:row>23</xdr:row>
      <xdr:rowOff>107674</xdr:rowOff>
    </xdr:from>
    <xdr:to>
      <xdr:col>20</xdr:col>
      <xdr:colOff>505036</xdr:colOff>
      <xdr:row>26</xdr:row>
      <xdr:rowOff>101329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TextBox 1"/>
            <xdr:cNvSpPr txBox="1"/>
          </xdr:nvSpPr>
          <xdr:spPr>
            <a:xfrm>
              <a:off x="12258261" y="4530587"/>
              <a:ext cx="1681166" cy="565155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b="0" i="1">
                            <a:latin typeface="Cambria Math" panose="02040503050406030204" pitchFamily="18" charset="0"/>
                          </a:rPr>
                          <m:t>𝐽</m:t>
                        </m:r>
                      </m:e>
                      <m:sub>
                        <m:r>
                          <a:rPr lang="en-US" b="0" i="1">
                            <a:latin typeface="Cambria Math" panose="02040503050406030204" pitchFamily="18" charset="0"/>
                          </a:rPr>
                          <m:t>𝑦</m:t>
                        </m:r>
                        <m:r>
                          <a:rPr lang="en-US" b="0" i="1">
                            <a:latin typeface="Cambria Math" panose="02040503050406030204" pitchFamily="18" charset="0"/>
                          </a:rPr>
                          <m:t>=0</m:t>
                        </m:r>
                      </m:sub>
                    </m:sSub>
                    <m:r>
                      <a:rPr lang="en-US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US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b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𝑊𝑇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US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</m:e>
                          <m:sub>
                            <m:r>
                              <a:rPr lang="en-US" b="0" i="1">
                                <a:latin typeface="Cambria Math" panose="02040503050406030204" pitchFamily="18" charset="0"/>
                              </a:rPr>
                              <m:t>𝑊𝑇</m:t>
                            </m:r>
                          </m:sub>
                        </m:sSub>
                      </m:den>
                    </m:f>
                    <m:r>
                      <a:rPr lang="en-US" b="0" i="1">
                        <a:latin typeface="Cambria Math" panose="02040503050406030204" pitchFamily="18" charset="0"/>
                      </a:rPr>
                      <m:t>=1 </m:t>
                    </m:r>
                  </m:oMath>
                </m:oMathPara>
              </a14:m>
              <a:endParaRPr lang="en-US"/>
            </a:p>
          </xdr:txBody>
        </xdr:sp>
      </mc:Choice>
      <mc:Fallback>
        <xdr:sp macro="" textlink="">
          <xdr:nvSpPr>
            <xdr:cNvPr id="11" name="TextBox 1"/>
            <xdr:cNvSpPr txBox="1"/>
          </xdr:nvSpPr>
          <xdr:spPr>
            <a:xfrm>
              <a:off x="12258261" y="4530587"/>
              <a:ext cx="1681166" cy="565155"/>
            </a:xfrm>
            <a:prstGeom prst="rect">
              <a:avLst/>
            </a:prstGeom>
            <a:noFill/>
          </xdr:spPr>
          <xdr:txBody>
            <a:bodyPr wrap="square" lIns="0" tIns="0" rIns="0" bIns="0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b="0" i="0">
                  <a:latin typeface="Cambria Math" panose="02040503050406030204" pitchFamily="18" charset="0"/>
                </a:rPr>
                <a:t>𝐽_(𝑦=0)=𝐷_𝑊𝑇/𝐷_𝑊𝑇 =1 </a:t>
              </a:r>
              <a:endParaRPr lang="en-US"/>
            </a:p>
          </xdr:txBody>
        </xdr:sp>
      </mc:Fallback>
    </mc:AlternateContent>
    <xdr:clientData/>
  </xdr:twoCellAnchor>
  <xdr:twoCellAnchor editAs="oneCell">
    <xdr:from>
      <xdr:col>4</xdr:col>
      <xdr:colOff>457200</xdr:colOff>
      <xdr:row>2</xdr:row>
      <xdr:rowOff>155713</xdr:rowOff>
    </xdr:from>
    <xdr:to>
      <xdr:col>12</xdr:col>
      <xdr:colOff>476250</xdr:colOff>
      <xdr:row>16</xdr:row>
      <xdr:rowOff>86834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6225" y="574813"/>
          <a:ext cx="4895850" cy="2750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TEP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1A3B0"/>
      </a:accent1>
      <a:accent2>
        <a:srgbClr val="F8A81B"/>
      </a:accent2>
      <a:accent3>
        <a:srgbClr val="A5A5A5"/>
      </a:accent3>
      <a:accent4>
        <a:srgbClr val="700A4A"/>
      </a:accent4>
      <a:accent5>
        <a:srgbClr val="8DC641"/>
      </a:accent5>
      <a:accent6>
        <a:srgbClr val="2D30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5"/>
  <sheetViews>
    <sheetView tabSelected="1" zoomScaleNormal="100" workbookViewId="0">
      <selection activeCell="C6" sqref="C6"/>
    </sheetView>
  </sheetViews>
  <sheetFormatPr defaultRowHeight="15" x14ac:dyDescent="0.25"/>
  <cols>
    <col min="1" max="1" width="14.42578125" style="1" customWidth="1"/>
    <col min="2" max="2" width="14" style="2" customWidth="1"/>
    <col min="3" max="3" width="13.7109375" style="3" customWidth="1"/>
    <col min="4" max="4" width="12.28515625" style="1" customWidth="1"/>
    <col min="5" max="16384" width="9.140625" style="1"/>
  </cols>
  <sheetData>
    <row r="2" spans="1:21" ht="18" x14ac:dyDescent="0.35">
      <c r="B2" s="2" t="s">
        <v>3</v>
      </c>
      <c r="C2" s="5">
        <v>12</v>
      </c>
    </row>
    <row r="3" spans="1:21" ht="18" x14ac:dyDescent="0.35">
      <c r="B3" s="2" t="s">
        <v>11</v>
      </c>
      <c r="C3" s="5">
        <v>1.6</v>
      </c>
      <c r="O3" s="6" t="s">
        <v>6</v>
      </c>
      <c r="P3" s="6"/>
      <c r="Q3" s="6"/>
      <c r="R3" s="6"/>
      <c r="S3" s="6"/>
      <c r="T3" s="6"/>
      <c r="U3" s="6"/>
    </row>
    <row r="4" spans="1:21" ht="18" x14ac:dyDescent="0.35">
      <c r="B4" s="2" t="s">
        <v>8</v>
      </c>
      <c r="C4" s="3">
        <f>C3*1000</f>
        <v>1600</v>
      </c>
      <c r="O4" s="6"/>
      <c r="P4" s="6"/>
      <c r="Q4" s="6"/>
      <c r="R4" s="6"/>
      <c r="S4" s="6"/>
      <c r="T4" s="6"/>
      <c r="U4" s="6"/>
    </row>
    <row r="5" spans="1:21" ht="18" x14ac:dyDescent="0.35">
      <c r="B5" s="2" t="s">
        <v>9</v>
      </c>
      <c r="C5" s="5">
        <v>3</v>
      </c>
      <c r="O5" s="6"/>
      <c r="P5" s="6"/>
      <c r="Q5" s="6"/>
      <c r="R5" s="6"/>
      <c r="S5" s="6"/>
      <c r="T5" s="6"/>
      <c r="U5" s="6"/>
    </row>
    <row r="6" spans="1:21" ht="18" x14ac:dyDescent="0.35">
      <c r="B6" s="2" t="s">
        <v>10</v>
      </c>
      <c r="C6" s="3">
        <f>C5*1000</f>
        <v>3000</v>
      </c>
      <c r="O6" s="6"/>
      <c r="P6" s="6"/>
      <c r="Q6" s="6"/>
      <c r="R6" s="6"/>
      <c r="S6" s="6"/>
      <c r="T6" s="6"/>
      <c r="U6" s="6"/>
    </row>
    <row r="8" spans="1:21" x14ac:dyDescent="0.25">
      <c r="A8" s="3" t="s">
        <v>0</v>
      </c>
      <c r="B8" s="3" t="s">
        <v>1</v>
      </c>
      <c r="C8" s="3" t="s">
        <v>2</v>
      </c>
      <c r="D8" s="3" t="s">
        <v>4</v>
      </c>
    </row>
    <row r="9" spans="1:21" x14ac:dyDescent="0.25">
      <c r="A9" s="3">
        <v>0</v>
      </c>
      <c r="B9" s="3">
        <f>$C$4</f>
        <v>1600</v>
      </c>
      <c r="C9" s="4">
        <f>$C$4</f>
        <v>1600</v>
      </c>
      <c r="D9" s="4">
        <f>$C$4</f>
        <v>1600</v>
      </c>
    </row>
    <row r="10" spans="1:21" x14ac:dyDescent="0.25">
      <c r="A10" s="3">
        <v>2</v>
      </c>
      <c r="B10" s="3">
        <f>B9-($C$2*(A10-A9))</f>
        <v>1576</v>
      </c>
      <c r="C10" s="3">
        <f>C9-($C$2*(A10-A9)*((($C$4/2)+$C$6)/$C$6))</f>
        <v>1569.6</v>
      </c>
      <c r="D10" s="4">
        <f>$C$4-(($C$2*((D9+$C$6)/$C$6)*(A10-A9)))</f>
        <v>1563.2</v>
      </c>
    </row>
    <row r="11" spans="1:21" x14ac:dyDescent="0.25">
      <c r="A11" s="3">
        <v>4</v>
      </c>
      <c r="B11" s="3">
        <f t="shared" ref="B11:B74" si="0">B10-($C$2*(A11-A10))</f>
        <v>1552</v>
      </c>
      <c r="C11" s="3">
        <f t="shared" ref="C11:C74" si="1">C10-($C$2*(A11-A10)*((($C$4/2)+$C$6)/$C$6))</f>
        <v>1539.1999999999998</v>
      </c>
      <c r="D11" s="4">
        <f>D10-($C$2*((D10+$C$6)/$C$6)*(A11-A10))</f>
        <v>1526.6944000000001</v>
      </c>
      <c r="O11" s="7" t="s">
        <v>7</v>
      </c>
      <c r="P11" s="7"/>
      <c r="Q11" s="7"/>
      <c r="R11" s="7"/>
      <c r="S11" s="7"/>
      <c r="T11" s="7"/>
      <c r="U11" s="7"/>
    </row>
    <row r="12" spans="1:21" x14ac:dyDescent="0.25">
      <c r="A12" s="3">
        <v>6</v>
      </c>
      <c r="B12" s="3">
        <f t="shared" si="0"/>
        <v>1528</v>
      </c>
      <c r="C12" s="3">
        <f t="shared" si="1"/>
        <v>1508.7999999999997</v>
      </c>
      <c r="D12" s="4">
        <f t="shared" ref="D12:D75" si="2">D11-($C$2*((D11+$C$6)/$C$6)*(A12-A11))</f>
        <v>1490.4808448000001</v>
      </c>
      <c r="O12" s="7"/>
      <c r="P12" s="7"/>
      <c r="Q12" s="7"/>
      <c r="R12" s="7"/>
      <c r="S12" s="7"/>
      <c r="T12" s="7"/>
      <c r="U12" s="7"/>
    </row>
    <row r="13" spans="1:21" x14ac:dyDescent="0.25">
      <c r="A13" s="3">
        <v>8</v>
      </c>
      <c r="B13" s="3">
        <f t="shared" si="0"/>
        <v>1504</v>
      </c>
      <c r="C13" s="3">
        <f t="shared" si="1"/>
        <v>1478.3999999999996</v>
      </c>
      <c r="D13" s="4">
        <f t="shared" si="2"/>
        <v>1454.5569980416001</v>
      </c>
      <c r="O13" s="7"/>
      <c r="P13" s="7"/>
      <c r="Q13" s="7"/>
      <c r="R13" s="7"/>
      <c r="S13" s="7"/>
      <c r="T13" s="7"/>
      <c r="U13" s="7"/>
    </row>
    <row r="14" spans="1:21" x14ac:dyDescent="0.25">
      <c r="A14" s="3">
        <v>10</v>
      </c>
      <c r="B14" s="3">
        <f t="shared" si="0"/>
        <v>1480</v>
      </c>
      <c r="C14" s="3">
        <f t="shared" si="1"/>
        <v>1447.9999999999995</v>
      </c>
      <c r="D14" s="4">
        <f t="shared" si="2"/>
        <v>1418.9205420572673</v>
      </c>
      <c r="O14" s="7"/>
      <c r="P14" s="7"/>
      <c r="Q14" s="7"/>
      <c r="R14" s="7"/>
      <c r="S14" s="7"/>
      <c r="T14" s="7"/>
      <c r="U14" s="7"/>
    </row>
    <row r="15" spans="1:21" x14ac:dyDescent="0.25">
      <c r="A15" s="3">
        <v>12</v>
      </c>
      <c r="B15" s="3">
        <f t="shared" si="0"/>
        <v>1456</v>
      </c>
      <c r="C15" s="3">
        <f t="shared" si="1"/>
        <v>1417.5999999999995</v>
      </c>
      <c r="D15" s="4">
        <f t="shared" si="2"/>
        <v>1383.5691777208092</v>
      </c>
      <c r="O15" s="7"/>
      <c r="P15" s="7"/>
      <c r="Q15" s="7"/>
      <c r="R15" s="7"/>
      <c r="S15" s="7"/>
      <c r="T15" s="7"/>
      <c r="U15" s="7"/>
    </row>
    <row r="16" spans="1:21" x14ac:dyDescent="0.25">
      <c r="A16" s="3">
        <v>14</v>
      </c>
      <c r="B16" s="3">
        <f t="shared" si="0"/>
        <v>1432</v>
      </c>
      <c r="C16" s="3">
        <f t="shared" si="1"/>
        <v>1387.1999999999994</v>
      </c>
      <c r="D16" s="4">
        <f t="shared" si="2"/>
        <v>1348.5006242990428</v>
      </c>
      <c r="O16" s="7"/>
      <c r="P16" s="7"/>
      <c r="Q16" s="7"/>
      <c r="R16" s="7"/>
      <c r="S16" s="7"/>
      <c r="T16" s="7"/>
      <c r="U16" s="7"/>
    </row>
    <row r="17" spans="1:21" x14ac:dyDescent="0.25">
      <c r="A17" s="3">
        <v>16</v>
      </c>
      <c r="B17" s="3">
        <f t="shared" si="0"/>
        <v>1408</v>
      </c>
      <c r="C17" s="3">
        <f t="shared" si="1"/>
        <v>1356.7999999999993</v>
      </c>
      <c r="D17" s="4">
        <f t="shared" si="2"/>
        <v>1313.7126193046504</v>
      </c>
    </row>
    <row r="18" spans="1:21" x14ac:dyDescent="0.25">
      <c r="A18" s="3">
        <v>18</v>
      </c>
      <c r="B18" s="3">
        <f t="shared" si="0"/>
        <v>1384</v>
      </c>
      <c r="C18" s="3">
        <f t="shared" si="1"/>
        <v>1326.3999999999992</v>
      </c>
      <c r="D18" s="4">
        <f t="shared" si="2"/>
        <v>1279.2029183502132</v>
      </c>
    </row>
    <row r="19" spans="1:21" x14ac:dyDescent="0.25">
      <c r="A19" s="3">
        <v>20</v>
      </c>
      <c r="B19" s="3">
        <f t="shared" si="0"/>
        <v>1360</v>
      </c>
      <c r="C19" s="3">
        <f t="shared" si="1"/>
        <v>1295.9999999999991</v>
      </c>
      <c r="D19" s="4">
        <f t="shared" si="2"/>
        <v>1244.9692950034114</v>
      </c>
    </row>
    <row r="20" spans="1:21" x14ac:dyDescent="0.25">
      <c r="A20" s="3">
        <v>22</v>
      </c>
      <c r="B20" s="3">
        <f t="shared" si="0"/>
        <v>1336</v>
      </c>
      <c r="C20" s="3">
        <f t="shared" si="1"/>
        <v>1265.599999999999</v>
      </c>
      <c r="D20" s="4">
        <f t="shared" si="2"/>
        <v>1211.0095406433841</v>
      </c>
    </row>
    <row r="21" spans="1:21" x14ac:dyDescent="0.25">
      <c r="A21" s="3">
        <v>24</v>
      </c>
      <c r="B21" s="3">
        <f t="shared" si="0"/>
        <v>1312</v>
      </c>
      <c r="C21" s="3">
        <f t="shared" si="1"/>
        <v>1235.1999999999989</v>
      </c>
      <c r="D21" s="4">
        <f t="shared" si="2"/>
        <v>1177.3214643182371</v>
      </c>
      <c r="O21" s="6" t="s">
        <v>5</v>
      </c>
      <c r="P21" s="6"/>
      <c r="Q21" s="6"/>
      <c r="R21" s="6"/>
      <c r="S21" s="6"/>
      <c r="T21" s="6"/>
      <c r="U21" s="6"/>
    </row>
    <row r="22" spans="1:21" x14ac:dyDescent="0.25">
      <c r="A22" s="3">
        <v>26</v>
      </c>
      <c r="B22" s="3">
        <f t="shared" si="0"/>
        <v>1288</v>
      </c>
      <c r="C22" s="3">
        <f t="shared" si="1"/>
        <v>1204.7999999999988</v>
      </c>
      <c r="D22" s="4">
        <f t="shared" si="2"/>
        <v>1143.9028926036913</v>
      </c>
      <c r="O22" s="6"/>
      <c r="P22" s="6"/>
      <c r="Q22" s="6"/>
      <c r="R22" s="6"/>
      <c r="S22" s="6"/>
      <c r="T22" s="6"/>
      <c r="U22" s="6"/>
    </row>
    <row r="23" spans="1:21" x14ac:dyDescent="0.25">
      <c r="A23" s="3">
        <v>28</v>
      </c>
      <c r="B23" s="3">
        <f t="shared" si="0"/>
        <v>1264</v>
      </c>
      <c r="C23" s="3">
        <f t="shared" si="1"/>
        <v>1174.3999999999987</v>
      </c>
      <c r="D23" s="4">
        <f t="shared" si="2"/>
        <v>1110.7516694628616</v>
      </c>
    </row>
    <row r="24" spans="1:21" x14ac:dyDescent="0.25">
      <c r="A24" s="3">
        <v>30</v>
      </c>
      <c r="B24" s="3">
        <f t="shared" si="0"/>
        <v>1240</v>
      </c>
      <c r="C24" s="3">
        <f t="shared" si="1"/>
        <v>1143.9999999999986</v>
      </c>
      <c r="D24" s="4">
        <f t="shared" si="2"/>
        <v>1077.8656561071587</v>
      </c>
    </row>
    <row r="25" spans="1:21" x14ac:dyDescent="0.25">
      <c r="A25" s="3">
        <v>32</v>
      </c>
      <c r="B25" s="3">
        <f t="shared" si="0"/>
        <v>1216</v>
      </c>
      <c r="C25" s="3">
        <f t="shared" si="1"/>
        <v>1113.5999999999985</v>
      </c>
      <c r="D25" s="4">
        <f t="shared" si="2"/>
        <v>1045.2427308583015</v>
      </c>
    </row>
    <row r="26" spans="1:21" x14ac:dyDescent="0.25">
      <c r="A26" s="3">
        <v>34</v>
      </c>
      <c r="B26" s="3">
        <f t="shared" si="0"/>
        <v>1192</v>
      </c>
      <c r="C26" s="3">
        <f t="shared" si="1"/>
        <v>1083.1999999999985</v>
      </c>
      <c r="D26" s="4">
        <f t="shared" si="2"/>
        <v>1012.880789011435</v>
      </c>
    </row>
    <row r="27" spans="1:21" x14ac:dyDescent="0.25">
      <c r="A27" s="3">
        <v>36</v>
      </c>
      <c r="B27" s="3">
        <f t="shared" si="0"/>
        <v>1168</v>
      </c>
      <c r="C27" s="3">
        <f t="shared" si="1"/>
        <v>1052.7999999999984</v>
      </c>
      <c r="D27" s="4">
        <f t="shared" si="2"/>
        <v>980.77774269934355</v>
      </c>
    </row>
    <row r="28" spans="1:21" x14ac:dyDescent="0.25">
      <c r="A28" s="3">
        <v>38</v>
      </c>
      <c r="B28" s="3">
        <f t="shared" si="0"/>
        <v>1144</v>
      </c>
      <c r="C28" s="3">
        <f t="shared" si="1"/>
        <v>1022.3999999999984</v>
      </c>
      <c r="D28" s="4">
        <f t="shared" si="2"/>
        <v>948.93152075774879</v>
      </c>
    </row>
    <row r="29" spans="1:21" x14ac:dyDescent="0.25">
      <c r="A29" s="3">
        <v>40</v>
      </c>
      <c r="B29" s="3">
        <f t="shared" si="0"/>
        <v>1120</v>
      </c>
      <c r="C29" s="3">
        <f t="shared" si="1"/>
        <v>991.99999999999841</v>
      </c>
      <c r="D29" s="4">
        <f t="shared" si="2"/>
        <v>917.34006859168676</v>
      </c>
    </row>
    <row r="30" spans="1:21" x14ac:dyDescent="0.25">
      <c r="A30" s="3">
        <v>42</v>
      </c>
      <c r="B30" s="3">
        <f t="shared" si="0"/>
        <v>1096</v>
      </c>
      <c r="C30" s="3">
        <f t="shared" si="1"/>
        <v>961.59999999999843</v>
      </c>
      <c r="D30" s="4">
        <f t="shared" si="2"/>
        <v>886.00134804295328</v>
      </c>
    </row>
    <row r="31" spans="1:21" x14ac:dyDescent="0.25">
      <c r="A31" s="3">
        <v>44</v>
      </c>
      <c r="B31" s="3">
        <f t="shared" si="0"/>
        <v>1072</v>
      </c>
      <c r="C31" s="3">
        <f t="shared" si="1"/>
        <v>931.19999999999845</v>
      </c>
      <c r="D31" s="4">
        <f t="shared" si="2"/>
        <v>854.91333725860966</v>
      </c>
    </row>
    <row r="32" spans="1:21" x14ac:dyDescent="0.25">
      <c r="A32" s="3">
        <v>46</v>
      </c>
      <c r="B32" s="3">
        <f t="shared" si="0"/>
        <v>1048</v>
      </c>
      <c r="C32" s="3">
        <f t="shared" si="1"/>
        <v>900.79999999999848</v>
      </c>
      <c r="D32" s="4">
        <f t="shared" si="2"/>
        <v>824.07403056054079</v>
      </c>
    </row>
    <row r="33" spans="1:4" x14ac:dyDescent="0.25">
      <c r="A33" s="3">
        <v>48</v>
      </c>
      <c r="B33" s="3">
        <f t="shared" si="0"/>
        <v>1024</v>
      </c>
      <c r="C33" s="3">
        <f t="shared" si="1"/>
        <v>870.3999999999985</v>
      </c>
      <c r="D33" s="4">
        <f t="shared" si="2"/>
        <v>793.48143831605648</v>
      </c>
    </row>
    <row r="34" spans="1:4" x14ac:dyDescent="0.25">
      <c r="A34" s="3">
        <v>50</v>
      </c>
      <c r="B34" s="3">
        <f t="shared" si="0"/>
        <v>1000</v>
      </c>
      <c r="C34" s="3">
        <f t="shared" si="1"/>
        <v>839.99999999999852</v>
      </c>
      <c r="D34" s="4">
        <f t="shared" si="2"/>
        <v>763.13358680952808</v>
      </c>
    </row>
    <row r="35" spans="1:4" x14ac:dyDescent="0.25">
      <c r="A35" s="3">
        <v>52</v>
      </c>
      <c r="B35" s="3">
        <f t="shared" si="0"/>
        <v>976</v>
      </c>
      <c r="C35" s="3">
        <f t="shared" si="1"/>
        <v>809.59999999999854</v>
      </c>
      <c r="D35" s="4">
        <f t="shared" si="2"/>
        <v>733.02851811505184</v>
      </c>
    </row>
    <row r="36" spans="1:4" x14ac:dyDescent="0.25">
      <c r="A36" s="3">
        <v>54</v>
      </c>
      <c r="B36" s="3">
        <f t="shared" si="0"/>
        <v>952</v>
      </c>
      <c r="C36" s="3">
        <f t="shared" si="1"/>
        <v>779.19999999999857</v>
      </c>
      <c r="D36" s="4">
        <f t="shared" si="2"/>
        <v>703.16428997013145</v>
      </c>
    </row>
    <row r="37" spans="1:4" x14ac:dyDescent="0.25">
      <c r="A37" s="3">
        <v>56</v>
      </c>
      <c r="B37" s="3">
        <f t="shared" si="0"/>
        <v>928</v>
      </c>
      <c r="C37" s="3">
        <f t="shared" si="1"/>
        <v>748.79999999999859</v>
      </c>
      <c r="D37" s="4">
        <f t="shared" si="2"/>
        <v>673.53897565037039</v>
      </c>
    </row>
    <row r="38" spans="1:4" x14ac:dyDescent="0.25">
      <c r="A38" s="3">
        <v>58</v>
      </c>
      <c r="B38" s="3">
        <f t="shared" si="0"/>
        <v>904</v>
      </c>
      <c r="C38" s="3">
        <f t="shared" si="1"/>
        <v>718.39999999999861</v>
      </c>
      <c r="D38" s="4">
        <f t="shared" si="2"/>
        <v>644.1506638451674</v>
      </c>
    </row>
    <row r="39" spans="1:4" x14ac:dyDescent="0.25">
      <c r="A39" s="3">
        <v>60</v>
      </c>
      <c r="B39" s="3">
        <f t="shared" si="0"/>
        <v>880</v>
      </c>
      <c r="C39" s="3">
        <f t="shared" si="1"/>
        <v>687.99999999999864</v>
      </c>
      <c r="D39" s="4">
        <f t="shared" si="2"/>
        <v>614.99745853440606</v>
      </c>
    </row>
    <row r="40" spans="1:4" x14ac:dyDescent="0.25">
      <c r="A40" s="3">
        <v>62</v>
      </c>
      <c r="B40" s="3">
        <f t="shared" si="0"/>
        <v>856</v>
      </c>
      <c r="C40" s="3">
        <f t="shared" si="1"/>
        <v>657.59999999999866</v>
      </c>
      <c r="D40" s="4">
        <f t="shared" si="2"/>
        <v>586.07747886613083</v>
      </c>
    </row>
    <row r="41" spans="1:4" x14ac:dyDescent="0.25">
      <c r="A41" s="3">
        <v>64</v>
      </c>
      <c r="B41" s="3">
        <f t="shared" si="0"/>
        <v>832</v>
      </c>
      <c r="C41" s="3">
        <f t="shared" si="1"/>
        <v>627.19999999999868</v>
      </c>
      <c r="D41" s="4">
        <f t="shared" si="2"/>
        <v>557.38885903520179</v>
      </c>
    </row>
    <row r="42" spans="1:4" x14ac:dyDescent="0.25">
      <c r="A42" s="3">
        <v>66</v>
      </c>
      <c r="B42" s="3">
        <f t="shared" si="0"/>
        <v>808</v>
      </c>
      <c r="C42" s="3">
        <f t="shared" si="1"/>
        <v>596.7999999999987</v>
      </c>
      <c r="D42" s="4">
        <f t="shared" si="2"/>
        <v>528.92974816292019</v>
      </c>
    </row>
    <row r="43" spans="1:4" x14ac:dyDescent="0.25">
      <c r="A43" s="3">
        <v>68</v>
      </c>
      <c r="B43" s="3">
        <f t="shared" si="0"/>
        <v>784</v>
      </c>
      <c r="C43" s="3">
        <f t="shared" si="1"/>
        <v>566.39999999999873</v>
      </c>
      <c r="D43" s="4">
        <f t="shared" si="2"/>
        <v>500.6983101776168</v>
      </c>
    </row>
    <row r="44" spans="1:4" x14ac:dyDescent="0.25">
      <c r="A44" s="3">
        <v>70</v>
      </c>
      <c r="B44" s="3">
        <f t="shared" si="0"/>
        <v>760</v>
      </c>
      <c r="C44" s="3">
        <f t="shared" si="1"/>
        <v>535.99999999999875</v>
      </c>
      <c r="D44" s="4">
        <f t="shared" si="2"/>
        <v>472.69272369619586</v>
      </c>
    </row>
    <row r="45" spans="1:4" x14ac:dyDescent="0.25">
      <c r="A45" s="3">
        <v>72</v>
      </c>
      <c r="B45" s="3">
        <f t="shared" si="0"/>
        <v>736</v>
      </c>
      <c r="C45" s="3">
        <f t="shared" si="1"/>
        <v>505.59999999999877</v>
      </c>
      <c r="D45" s="4">
        <f t="shared" si="2"/>
        <v>444.91118190662627</v>
      </c>
    </row>
    <row r="46" spans="1:4" x14ac:dyDescent="0.25">
      <c r="A46" s="3">
        <v>74</v>
      </c>
      <c r="B46" s="3">
        <f t="shared" si="0"/>
        <v>712</v>
      </c>
      <c r="C46" s="3">
        <f t="shared" si="1"/>
        <v>475.19999999999879</v>
      </c>
      <c r="D46" s="4">
        <f t="shared" si="2"/>
        <v>417.35189245137326</v>
      </c>
    </row>
    <row r="47" spans="1:4" x14ac:dyDescent="0.25">
      <c r="A47" s="3">
        <v>76</v>
      </c>
      <c r="B47" s="3">
        <f t="shared" si="0"/>
        <v>688</v>
      </c>
      <c r="C47" s="3">
        <f t="shared" si="1"/>
        <v>444.79999999999882</v>
      </c>
      <c r="D47" s="4">
        <f t="shared" si="2"/>
        <v>390.01307731176229</v>
      </c>
    </row>
    <row r="48" spans="1:4" x14ac:dyDescent="0.25">
      <c r="A48" s="3">
        <v>78</v>
      </c>
      <c r="B48" s="3">
        <f t="shared" si="0"/>
        <v>664</v>
      </c>
      <c r="C48" s="3">
        <f t="shared" si="1"/>
        <v>414.39999999999884</v>
      </c>
      <c r="D48" s="4">
        <f t="shared" si="2"/>
        <v>362.89297269326818</v>
      </c>
    </row>
    <row r="49" spans="1:4" x14ac:dyDescent="0.25">
      <c r="A49" s="3">
        <v>80</v>
      </c>
      <c r="B49" s="3">
        <f t="shared" si="0"/>
        <v>640</v>
      </c>
      <c r="C49" s="3">
        <f t="shared" si="1"/>
        <v>383.99999999999886</v>
      </c>
      <c r="D49" s="4">
        <f t="shared" si="2"/>
        <v>335.98982891172204</v>
      </c>
    </row>
    <row r="50" spans="1:4" x14ac:dyDescent="0.25">
      <c r="A50" s="3">
        <v>82</v>
      </c>
      <c r="B50" s="3">
        <f t="shared" si="0"/>
        <v>616</v>
      </c>
      <c r="C50" s="3">
        <f t="shared" si="1"/>
        <v>353.59999999999889</v>
      </c>
      <c r="D50" s="4">
        <f t="shared" si="2"/>
        <v>309.30191028042827</v>
      </c>
    </row>
    <row r="51" spans="1:4" x14ac:dyDescent="0.25">
      <c r="A51" s="3">
        <v>84</v>
      </c>
      <c r="B51" s="3">
        <f t="shared" si="0"/>
        <v>592</v>
      </c>
      <c r="C51" s="3">
        <f t="shared" si="1"/>
        <v>323.19999999999891</v>
      </c>
      <c r="D51" s="4">
        <f t="shared" si="2"/>
        <v>282.82749499818487</v>
      </c>
    </row>
    <row r="52" spans="1:4" x14ac:dyDescent="0.25">
      <c r="A52" s="3">
        <v>86</v>
      </c>
      <c r="B52" s="3">
        <f t="shared" si="0"/>
        <v>568</v>
      </c>
      <c r="C52" s="3">
        <f t="shared" si="1"/>
        <v>292.79999999999893</v>
      </c>
      <c r="D52" s="4">
        <f t="shared" si="2"/>
        <v>256.56487503819938</v>
      </c>
    </row>
    <row r="53" spans="1:4" x14ac:dyDescent="0.25">
      <c r="A53" s="3">
        <v>88</v>
      </c>
      <c r="B53" s="3">
        <f t="shared" si="0"/>
        <v>544</v>
      </c>
      <c r="C53" s="3">
        <f t="shared" si="1"/>
        <v>262.39999999999895</v>
      </c>
      <c r="D53" s="4">
        <f t="shared" si="2"/>
        <v>230.51235603789377</v>
      </c>
    </row>
    <row r="54" spans="1:4" x14ac:dyDescent="0.25">
      <c r="A54" s="3">
        <v>90</v>
      </c>
      <c r="B54" s="3">
        <f t="shared" si="0"/>
        <v>520</v>
      </c>
      <c r="C54" s="3">
        <f t="shared" si="1"/>
        <v>231.99999999999895</v>
      </c>
      <c r="D54" s="4">
        <f t="shared" si="2"/>
        <v>204.66825718959061</v>
      </c>
    </row>
    <row r="55" spans="1:4" x14ac:dyDescent="0.25">
      <c r="A55" s="3">
        <v>92</v>
      </c>
      <c r="B55" s="3">
        <f t="shared" si="0"/>
        <v>496</v>
      </c>
      <c r="C55" s="3">
        <f t="shared" si="1"/>
        <v>201.59999999999894</v>
      </c>
      <c r="D55" s="4">
        <f t="shared" si="2"/>
        <v>179.03091113207387</v>
      </c>
    </row>
    <row r="56" spans="1:4" x14ac:dyDescent="0.25">
      <c r="A56" s="3">
        <v>94</v>
      </c>
      <c r="B56" s="3">
        <f t="shared" si="0"/>
        <v>472</v>
      </c>
      <c r="C56" s="3">
        <f t="shared" si="1"/>
        <v>171.19999999999894</v>
      </c>
      <c r="D56" s="4">
        <f t="shared" si="2"/>
        <v>153.59866384301728</v>
      </c>
    </row>
    <row r="57" spans="1:4" x14ac:dyDescent="0.25">
      <c r="A57" s="3">
        <v>96</v>
      </c>
      <c r="B57" s="3">
        <f t="shared" si="0"/>
        <v>448</v>
      </c>
      <c r="C57" s="3">
        <f t="shared" si="1"/>
        <v>140.79999999999893</v>
      </c>
      <c r="D57" s="4">
        <f t="shared" si="2"/>
        <v>128.36987453227314</v>
      </c>
    </row>
    <row r="58" spans="1:4" x14ac:dyDescent="0.25">
      <c r="A58" s="3">
        <v>98</v>
      </c>
      <c r="B58" s="3">
        <f t="shared" si="0"/>
        <v>424</v>
      </c>
      <c r="C58" s="3">
        <f t="shared" si="1"/>
        <v>110.39999999999893</v>
      </c>
      <c r="D58" s="4">
        <f t="shared" si="2"/>
        <v>103.34291553601496</v>
      </c>
    </row>
    <row r="59" spans="1:4" x14ac:dyDescent="0.25">
      <c r="A59" s="3">
        <v>100</v>
      </c>
      <c r="B59" s="3">
        <f t="shared" si="0"/>
        <v>400</v>
      </c>
      <c r="C59" s="3">
        <f t="shared" si="1"/>
        <v>79.99999999999892</v>
      </c>
      <c r="D59" s="4">
        <f t="shared" si="2"/>
        <v>78.51617221172684</v>
      </c>
    </row>
    <row r="60" spans="1:4" x14ac:dyDescent="0.25">
      <c r="A60" s="3">
        <v>102</v>
      </c>
      <c r="B60" s="3">
        <f t="shared" si="0"/>
        <v>376</v>
      </c>
      <c r="C60" s="3">
        <f t="shared" si="1"/>
        <v>49.599999999998921</v>
      </c>
      <c r="D60" s="4">
        <f t="shared" si="2"/>
        <v>53.888042834033023</v>
      </c>
    </row>
    <row r="61" spans="1:4" x14ac:dyDescent="0.25">
      <c r="A61" s="3">
        <v>104</v>
      </c>
      <c r="B61" s="3">
        <f t="shared" si="0"/>
        <v>352</v>
      </c>
      <c r="C61" s="3">
        <f t="shared" si="1"/>
        <v>19.199999999998923</v>
      </c>
      <c r="D61" s="4">
        <f t="shared" si="2"/>
        <v>29.456938491360756</v>
      </c>
    </row>
    <row r="62" spans="1:4" x14ac:dyDescent="0.25">
      <c r="A62" s="3">
        <v>106</v>
      </c>
      <c r="B62" s="3">
        <f t="shared" si="0"/>
        <v>328</v>
      </c>
      <c r="C62" s="3">
        <f t="shared" si="1"/>
        <v>-11.200000000001076</v>
      </c>
      <c r="D62" s="4">
        <f t="shared" si="2"/>
        <v>5.2212829834298695</v>
      </c>
    </row>
    <row r="63" spans="1:4" x14ac:dyDescent="0.25">
      <c r="A63" s="3">
        <v>108</v>
      </c>
      <c r="B63" s="3">
        <f t="shared" si="0"/>
        <v>304</v>
      </c>
      <c r="C63" s="3">
        <f t="shared" si="1"/>
        <v>-41.600000000001074</v>
      </c>
      <c r="D63" s="4">
        <f t="shared" si="2"/>
        <v>-18.820487280437568</v>
      </c>
    </row>
    <row r="64" spans="1:4" x14ac:dyDescent="0.25">
      <c r="A64" s="3">
        <v>110</v>
      </c>
      <c r="B64" s="3">
        <f t="shared" si="0"/>
        <v>280</v>
      </c>
      <c r="C64" s="3">
        <f t="shared" si="1"/>
        <v>-72.00000000000108</v>
      </c>
      <c r="D64" s="4">
        <f t="shared" si="2"/>
        <v>-42.669923382194071</v>
      </c>
    </row>
    <row r="65" spans="1:4" x14ac:dyDescent="0.25">
      <c r="A65" s="3">
        <v>112</v>
      </c>
      <c r="B65" s="3">
        <f t="shared" si="0"/>
        <v>256</v>
      </c>
      <c r="C65" s="3">
        <f t="shared" si="1"/>
        <v>-102.40000000000109</v>
      </c>
      <c r="D65" s="4">
        <f t="shared" si="2"/>
        <v>-66.32856399513652</v>
      </c>
    </row>
    <row r="66" spans="1:4" x14ac:dyDescent="0.25">
      <c r="A66" s="3">
        <v>114</v>
      </c>
      <c r="B66" s="3">
        <f t="shared" si="0"/>
        <v>232</v>
      </c>
      <c r="C66" s="3">
        <f t="shared" si="1"/>
        <v>-132.80000000000109</v>
      </c>
      <c r="D66" s="4">
        <f t="shared" si="2"/>
        <v>-89.797935483175422</v>
      </c>
    </row>
    <row r="67" spans="1:4" x14ac:dyDescent="0.25">
      <c r="A67" s="3">
        <v>116</v>
      </c>
      <c r="B67" s="3">
        <f t="shared" si="0"/>
        <v>208</v>
      </c>
      <c r="C67" s="3">
        <f t="shared" si="1"/>
        <v>-163.2000000000011</v>
      </c>
      <c r="D67" s="4">
        <f t="shared" si="2"/>
        <v>-113.07955199931001</v>
      </c>
    </row>
    <row r="68" spans="1:4" x14ac:dyDescent="0.25">
      <c r="A68" s="3">
        <v>118</v>
      </c>
      <c r="B68" s="3">
        <f t="shared" si="0"/>
        <v>184</v>
      </c>
      <c r="C68" s="3">
        <f t="shared" si="1"/>
        <v>-193.6000000000011</v>
      </c>
      <c r="D68" s="4">
        <f t="shared" si="2"/>
        <v>-136.17491558331554</v>
      </c>
    </row>
    <row r="69" spans="1:4" x14ac:dyDescent="0.25">
      <c r="A69" s="3">
        <v>120</v>
      </c>
      <c r="B69" s="3">
        <f t="shared" si="0"/>
        <v>160</v>
      </c>
      <c r="C69" s="3">
        <f t="shared" si="1"/>
        <v>-224.00000000000111</v>
      </c>
      <c r="D69" s="4">
        <f t="shared" si="2"/>
        <v>-159.08551625864902</v>
      </c>
    </row>
    <row r="70" spans="1:4" x14ac:dyDescent="0.25">
      <c r="A70" s="3">
        <v>122</v>
      </c>
      <c r="B70" s="3">
        <f t="shared" si="0"/>
        <v>136</v>
      </c>
      <c r="C70" s="3">
        <f t="shared" si="1"/>
        <v>-254.40000000000111</v>
      </c>
      <c r="D70" s="4">
        <f t="shared" si="2"/>
        <v>-181.81283212857983</v>
      </c>
    </row>
    <row r="71" spans="1:4" x14ac:dyDescent="0.25">
      <c r="A71" s="3">
        <v>124</v>
      </c>
      <c r="B71" s="3">
        <f t="shared" si="0"/>
        <v>112</v>
      </c>
      <c r="C71" s="3">
        <f t="shared" si="1"/>
        <v>-284.80000000000109</v>
      </c>
      <c r="D71" s="4">
        <f t="shared" si="2"/>
        <v>-204.3583294715512</v>
      </c>
    </row>
    <row r="72" spans="1:4" x14ac:dyDescent="0.25">
      <c r="A72" s="3">
        <v>126</v>
      </c>
      <c r="B72" s="3">
        <f t="shared" si="0"/>
        <v>88</v>
      </c>
      <c r="C72" s="3">
        <f t="shared" si="1"/>
        <v>-315.20000000000107</v>
      </c>
      <c r="D72" s="4">
        <f t="shared" si="2"/>
        <v>-226.72346283577878</v>
      </c>
    </row>
    <row r="73" spans="1:4" x14ac:dyDescent="0.25">
      <c r="A73" s="3">
        <v>128</v>
      </c>
      <c r="B73" s="3">
        <f t="shared" si="0"/>
        <v>64</v>
      </c>
      <c r="C73" s="3">
        <f t="shared" si="1"/>
        <v>-345.60000000000105</v>
      </c>
      <c r="D73" s="4">
        <f t="shared" si="2"/>
        <v>-248.90967513309255</v>
      </c>
    </row>
    <row r="74" spans="1:4" x14ac:dyDescent="0.25">
      <c r="A74" s="3">
        <v>130</v>
      </c>
      <c r="B74" s="3">
        <f t="shared" si="0"/>
        <v>40</v>
      </c>
      <c r="C74" s="3">
        <f t="shared" si="1"/>
        <v>-376.00000000000102</v>
      </c>
      <c r="D74" s="4">
        <f t="shared" si="2"/>
        <v>-270.91839773202781</v>
      </c>
    </row>
    <row r="75" spans="1:4" x14ac:dyDescent="0.25">
      <c r="A75" s="3">
        <v>132</v>
      </c>
      <c r="B75" s="3">
        <f t="shared" ref="B75:B93" si="3">B74-($C$2*(A75-A74))</f>
        <v>16</v>
      </c>
      <c r="C75" s="3">
        <f t="shared" ref="C75:C93" si="4">C74-($C$2*(A75-A74)*((($C$4/2)+$C$6)/$C$6))</f>
        <v>-406.400000000001</v>
      </c>
      <c r="D75" s="4">
        <f t="shared" si="2"/>
        <v>-292.75105055017161</v>
      </c>
    </row>
    <row r="76" spans="1:4" x14ac:dyDescent="0.25">
      <c r="A76" s="3">
        <v>134</v>
      </c>
      <c r="B76" s="3">
        <f t="shared" si="3"/>
        <v>-8</v>
      </c>
      <c r="C76" s="3">
        <f t="shared" si="4"/>
        <v>-436.80000000000098</v>
      </c>
      <c r="D76" s="4">
        <f t="shared" ref="D76:D93" si="5">D75-($C$2*((D75+$C$6)/$C$6)*(A76-A75))</f>
        <v>-314.40904214577023</v>
      </c>
    </row>
    <row r="77" spans="1:4" x14ac:dyDescent="0.25">
      <c r="A77" s="3">
        <v>136</v>
      </c>
      <c r="B77" s="3">
        <f t="shared" si="3"/>
        <v>-32</v>
      </c>
      <c r="C77" s="3">
        <f t="shared" si="4"/>
        <v>-467.20000000000095</v>
      </c>
      <c r="D77" s="4">
        <f t="shared" si="5"/>
        <v>-335.89376980860408</v>
      </c>
    </row>
    <row r="78" spans="1:4" x14ac:dyDescent="0.25">
      <c r="A78" s="3">
        <v>138</v>
      </c>
      <c r="B78" s="3">
        <f t="shared" si="3"/>
        <v>-56</v>
      </c>
      <c r="C78" s="3">
        <f t="shared" si="4"/>
        <v>-497.60000000000093</v>
      </c>
      <c r="D78" s="4">
        <f t="shared" si="5"/>
        <v>-357.20661965013522</v>
      </c>
    </row>
    <row r="79" spans="1:4" x14ac:dyDescent="0.25">
      <c r="A79" s="3">
        <v>140</v>
      </c>
      <c r="B79" s="3">
        <f t="shared" si="3"/>
        <v>-80</v>
      </c>
      <c r="C79" s="3">
        <f t="shared" si="4"/>
        <v>-528.00000000000091</v>
      </c>
      <c r="D79" s="4">
        <f t="shared" si="5"/>
        <v>-378.34896669293414</v>
      </c>
    </row>
    <row r="80" spans="1:4" x14ac:dyDescent="0.25">
      <c r="A80" s="3">
        <v>142</v>
      </c>
      <c r="B80" s="3">
        <f t="shared" si="3"/>
        <v>-104</v>
      </c>
      <c r="C80" s="3">
        <f t="shared" si="4"/>
        <v>-558.40000000000089</v>
      </c>
      <c r="D80" s="4">
        <f t="shared" si="5"/>
        <v>-399.32217495939068</v>
      </c>
    </row>
    <row r="81" spans="1:4" x14ac:dyDescent="0.25">
      <c r="A81" s="3">
        <v>144</v>
      </c>
      <c r="B81" s="3">
        <f t="shared" si="3"/>
        <v>-128</v>
      </c>
      <c r="C81" s="3">
        <f t="shared" si="4"/>
        <v>-588.80000000000086</v>
      </c>
      <c r="D81" s="4">
        <f t="shared" si="5"/>
        <v>-420.12759755971558</v>
      </c>
    </row>
    <row r="82" spans="1:4" x14ac:dyDescent="0.25">
      <c r="A82" s="3">
        <v>146</v>
      </c>
      <c r="B82" s="3">
        <f t="shared" si="3"/>
        <v>-152</v>
      </c>
      <c r="C82" s="3">
        <f t="shared" si="4"/>
        <v>-619.20000000000084</v>
      </c>
      <c r="D82" s="4">
        <f t="shared" si="5"/>
        <v>-440.76657677923788</v>
      </c>
    </row>
    <row r="83" spans="1:4" x14ac:dyDescent="0.25">
      <c r="A83" s="3">
        <v>148</v>
      </c>
      <c r="B83" s="3">
        <f t="shared" si="3"/>
        <v>-176</v>
      </c>
      <c r="C83" s="3">
        <f t="shared" si="4"/>
        <v>-649.60000000000082</v>
      </c>
      <c r="D83" s="4">
        <f t="shared" si="5"/>
        <v>-461.24044416500396</v>
      </c>
    </row>
    <row r="84" spans="1:4" x14ac:dyDescent="0.25">
      <c r="A84" s="3">
        <v>150</v>
      </c>
      <c r="B84" s="3">
        <f t="shared" si="3"/>
        <v>-200</v>
      </c>
      <c r="C84" s="3">
        <f t="shared" si="4"/>
        <v>-680.0000000000008</v>
      </c>
      <c r="D84" s="4">
        <f t="shared" si="5"/>
        <v>-481.55052061168391</v>
      </c>
    </row>
    <row r="85" spans="1:4" x14ac:dyDescent="0.25">
      <c r="A85" s="3">
        <v>152</v>
      </c>
      <c r="B85" s="3">
        <f t="shared" si="3"/>
        <v>-224</v>
      </c>
      <c r="C85" s="3">
        <f t="shared" si="4"/>
        <v>-710.40000000000077</v>
      </c>
      <c r="D85" s="4">
        <f t="shared" si="5"/>
        <v>-501.69811644679044</v>
      </c>
    </row>
    <row r="86" spans="1:4" x14ac:dyDescent="0.25">
      <c r="A86" s="3">
        <v>154</v>
      </c>
      <c r="B86" s="3">
        <f t="shared" si="3"/>
        <v>-248</v>
      </c>
      <c r="C86" s="3">
        <f t="shared" si="4"/>
        <v>-740.80000000000075</v>
      </c>
      <c r="D86" s="4">
        <f t="shared" si="5"/>
        <v>-521.68453151521612</v>
      </c>
    </row>
    <row r="87" spans="1:4" x14ac:dyDescent="0.25">
      <c r="A87" s="3">
        <v>156</v>
      </c>
      <c r="B87" s="3">
        <f t="shared" si="3"/>
        <v>-272</v>
      </c>
      <c r="C87" s="3">
        <f t="shared" si="4"/>
        <v>-771.20000000000073</v>
      </c>
      <c r="D87" s="4">
        <f t="shared" si="5"/>
        <v>-541.51105526309436</v>
      </c>
    </row>
    <row r="88" spans="1:4" x14ac:dyDescent="0.25">
      <c r="A88" s="3">
        <v>158</v>
      </c>
      <c r="B88" s="3">
        <f t="shared" si="3"/>
        <v>-296</v>
      </c>
      <c r="C88" s="3">
        <f t="shared" si="4"/>
        <v>-801.6000000000007</v>
      </c>
      <c r="D88" s="4">
        <f t="shared" si="5"/>
        <v>-561.17896682098956</v>
      </c>
    </row>
    <row r="89" spans="1:4" x14ac:dyDescent="0.25">
      <c r="A89" s="3">
        <v>160</v>
      </c>
      <c r="B89" s="3">
        <f t="shared" si="3"/>
        <v>-320</v>
      </c>
      <c r="C89" s="3">
        <f t="shared" si="4"/>
        <v>-832.00000000000068</v>
      </c>
      <c r="D89" s="4">
        <f t="shared" si="5"/>
        <v>-580.68953508642164</v>
      </c>
    </row>
    <row r="90" spans="1:4" x14ac:dyDescent="0.25">
      <c r="A90" s="3">
        <v>162</v>
      </c>
      <c r="B90" s="3">
        <f t="shared" si="3"/>
        <v>-344</v>
      </c>
      <c r="C90" s="3">
        <f t="shared" si="4"/>
        <v>-862.40000000000066</v>
      </c>
      <c r="D90" s="4">
        <f t="shared" si="5"/>
        <v>-600.04401880573027</v>
      </c>
    </row>
    <row r="91" spans="1:4" x14ac:dyDescent="0.25">
      <c r="A91" s="3">
        <v>164</v>
      </c>
      <c r="B91" s="3">
        <f t="shared" si="3"/>
        <v>-368</v>
      </c>
      <c r="C91" s="3">
        <f t="shared" si="4"/>
        <v>-892.80000000000064</v>
      </c>
      <c r="D91" s="4">
        <f t="shared" si="5"/>
        <v>-619.24366665528441</v>
      </c>
    </row>
    <row r="92" spans="1:4" x14ac:dyDescent="0.25">
      <c r="A92" s="3">
        <v>166</v>
      </c>
      <c r="B92" s="3">
        <f t="shared" si="3"/>
        <v>-392</v>
      </c>
      <c r="C92" s="3">
        <f t="shared" si="4"/>
        <v>-923.20000000000061</v>
      </c>
      <c r="D92" s="4">
        <f t="shared" si="5"/>
        <v>-638.28971732204218</v>
      </c>
    </row>
    <row r="93" spans="1:4" x14ac:dyDescent="0.25">
      <c r="A93" s="3">
        <v>168</v>
      </c>
      <c r="B93" s="3">
        <f t="shared" si="3"/>
        <v>-416</v>
      </c>
      <c r="C93" s="3">
        <f t="shared" si="4"/>
        <v>-953.60000000000059</v>
      </c>
      <c r="D93" s="4">
        <f t="shared" si="5"/>
        <v>-657.18339958346587</v>
      </c>
    </row>
    <row r="94" spans="1:4" x14ac:dyDescent="0.25">
      <c r="A94" s="3"/>
      <c r="B94" s="3"/>
      <c r="C94" s="4"/>
      <c r="D94" s="4"/>
    </row>
    <row r="95" spans="1:4" x14ac:dyDescent="0.25">
      <c r="A95" s="3"/>
      <c r="B95" s="3"/>
      <c r="C95" s="4"/>
      <c r="D95" s="4"/>
    </row>
    <row r="96" spans="1:4" x14ac:dyDescent="0.25">
      <c r="A96" s="3"/>
      <c r="B96" s="3"/>
      <c r="C96" s="4"/>
      <c r="D96" s="4"/>
    </row>
    <row r="97" spans="1:4" x14ac:dyDescent="0.25">
      <c r="A97" s="3"/>
      <c r="B97" s="3"/>
      <c r="C97" s="4"/>
      <c r="D97" s="4"/>
    </row>
    <row r="98" spans="1:4" x14ac:dyDescent="0.25">
      <c r="A98" s="3"/>
      <c r="B98" s="3"/>
      <c r="C98" s="4"/>
      <c r="D98" s="4"/>
    </row>
    <row r="99" spans="1:4" x14ac:dyDescent="0.25">
      <c r="A99" s="3"/>
      <c r="B99" s="3"/>
      <c r="C99" s="4"/>
      <c r="D99" s="4"/>
    </row>
    <row r="100" spans="1:4" x14ac:dyDescent="0.25">
      <c r="A100" s="3"/>
      <c r="B100" s="3"/>
      <c r="C100" s="4"/>
      <c r="D100" s="4"/>
    </row>
    <row r="101" spans="1:4" x14ac:dyDescent="0.25">
      <c r="A101" s="3"/>
      <c r="B101" s="3"/>
      <c r="C101" s="4"/>
      <c r="D101" s="4"/>
    </row>
    <row r="102" spans="1:4" x14ac:dyDescent="0.25">
      <c r="A102" s="3"/>
      <c r="B102" s="3"/>
      <c r="C102" s="4"/>
      <c r="D102" s="4"/>
    </row>
    <row r="103" spans="1:4" x14ac:dyDescent="0.25">
      <c r="A103" s="3"/>
      <c r="B103" s="3"/>
      <c r="C103" s="4"/>
      <c r="D103" s="4"/>
    </row>
    <row r="104" spans="1:4" x14ac:dyDescent="0.25">
      <c r="A104" s="3"/>
      <c r="B104" s="3"/>
      <c r="C104" s="4"/>
      <c r="D104" s="4"/>
    </row>
    <row r="105" spans="1:4" x14ac:dyDescent="0.25">
      <c r="A105" s="3"/>
      <c r="B105" s="3"/>
      <c r="C105" s="4"/>
      <c r="D105" s="4"/>
    </row>
  </sheetData>
  <mergeCells count="3">
    <mergeCell ref="O3:U6"/>
    <mergeCell ref="O11:U16"/>
    <mergeCell ref="O21:U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1D drainage</vt:lpstr>
    </vt:vector>
  </TitlesOfParts>
  <Company>TRCA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Hill</dc:creator>
  <cp:lastModifiedBy>Jenny Hill</cp:lastModifiedBy>
  <dcterms:created xsi:type="dcterms:W3CDTF">2018-07-09T17:19:01Z</dcterms:created>
  <dcterms:modified xsi:type="dcterms:W3CDTF">2018-08-29T19:24:23Z</dcterms:modified>
</cp:coreProperties>
</file>