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n.Young\Desktop\LID design tools\"/>
    </mc:Choice>
  </mc:AlternateContent>
  <xr:revisionPtr revIDLastSave="0" documentId="8_{5E2EBC9C-2BF6-4163-BF8B-F5E536132A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iltration practice sizing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6" i="1"/>
  <c r="B18" i="1"/>
  <c r="B15" i="1"/>
  <c r="B13" i="1" l="1"/>
  <c r="B17" i="1" s="1"/>
  <c r="F15" i="1"/>
  <c r="D15" i="1"/>
  <c r="D16" i="1" s="1"/>
  <c r="D18" i="1" l="1"/>
  <c r="D20" i="1" l="1"/>
  <c r="D19" i="1"/>
  <c r="F17" i="1"/>
  <c r="F18" i="1" l="1"/>
  <c r="F19" i="1" s="1"/>
  <c r="F13" i="1" s="1"/>
  <c r="F16" i="1" s="1"/>
  <c r="D21" i="1"/>
  <c r="D13" i="1" s="1"/>
  <c r="D17" i="1" s="1"/>
</calcChain>
</file>

<file path=xl/sharedStrings.xml><?xml version="1.0" encoding="utf-8"?>
<sst xmlns="http://schemas.openxmlformats.org/spreadsheetml/2006/main" count="65" uniqueCount="51">
  <si>
    <t>Parameter</t>
  </si>
  <si>
    <t>Porosity of storage reservoir fill material, n</t>
  </si>
  <si>
    <t>Ratio of catchment impervious area to practice permeable (footprint) area, R</t>
  </si>
  <si>
    <t>5 to 20</t>
  </si>
  <si>
    <t>Recommended range</t>
  </si>
  <si>
    <t>Drainage area and infiltration practice footprint area are fixed 
Find required BMP depth</t>
  </si>
  <si>
    <t>Measured infiltration rate of native soil, f (mm/hr)</t>
  </si>
  <si>
    <t>Infiltration safety factor, z</t>
  </si>
  <si>
    <r>
      <t>A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(i*D*A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)/[d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+ (f'*D)]</t>
    </r>
  </si>
  <si>
    <t>Infiltration water storage + drainage depth, di + (f'*D) (m)</t>
  </si>
  <si>
    <r>
      <t>Total water storage volume required, i*D*A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</si>
  <si>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D*[(R*i) - f']*1/n</t>
    </r>
  </si>
  <si>
    <t>R*i (m/h)</t>
  </si>
  <si>
    <t>(R*i)-f' (m/h)</t>
  </si>
  <si>
    <t>D*[(R*i)-f']</t>
  </si>
  <si>
    <r>
      <t>Catchment impervious area, 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</si>
  <si>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Storage reservoir depth, 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(m)</t>
    </r>
  </si>
  <si>
    <t xml:space="preserve">Adapted from CIRIA C753 'The SUDS Manual' (2015) </t>
  </si>
  <si>
    <r>
      <t>Required storage reservoir footprint area, A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</si>
  <si>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Measured infiltration rate of native soil, f (mm/h)</t>
  </si>
  <si>
    <t>Design storm intensity, i (mm/h)</t>
  </si>
  <si>
    <t>Design storm duration, D (h)</t>
  </si>
  <si>
    <t>0.3 to 2.0</t>
  </si>
  <si>
    <t>Runoff is directed to a surface ponding area</t>
  </si>
  <si>
    <r>
      <t>A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(i*D*A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)/[d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+ (f'*D)]</t>
    </r>
  </si>
  <si>
    <t>Runoff is directed to a storage reservoir</t>
  </si>
  <si>
    <r>
      <t>A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(i*D*A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)/[d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' + (K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*D)]</t>
    </r>
  </si>
  <si>
    <r>
      <t>Minimum saturated hydraulic conductivity of filter media, 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(mm/h)</t>
    </r>
  </si>
  <si>
    <r>
      <t>Required surface ponding area, A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</si>
  <si>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Effective depth of surface ponding, 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' (m)</t>
    </r>
  </si>
  <si>
    <r>
      <t>Water depth drained by percolation through the filter media during the design storm, 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*D (m)</t>
    </r>
  </si>
  <si>
    <r>
      <t>Water storage depth of storage reservoir, d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*n (m)</t>
    </r>
  </si>
  <si>
    <t>Water depth drained by infiltration during design storm, f'*D (m)</t>
  </si>
  <si>
    <r>
      <t>Size based on required storage reservoir footprint area, A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</si>
  <si>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Time to fully drain surface ponding (h)</t>
  </si>
  <si>
    <t>24 to 48</t>
  </si>
  <si>
    <t>Estimated time required to drain surface ponding assuming 1D drainage (h)</t>
  </si>
  <si>
    <r>
      <t>Estimated time required to drain the storage reservoir assuming 1D drainage (h), (d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*n)/f'</t>
    </r>
  </si>
  <si>
    <t>Design infiltration rate of the native soil, f' = (f/1000)/z (m/h)</t>
  </si>
  <si>
    <r>
      <t>Size surface ponding footprint area, A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based on volume required to capture design storm runoff</t>
    </r>
  </si>
  <si>
    <r>
      <t>Required active storage reservoir depth, d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(m)</t>
    </r>
  </si>
  <si>
    <t>Ratio of catchment impervious area to practice permeable (footprint) area or I/P ratio, R</t>
  </si>
  <si>
    <r>
      <t>Catchment impervious area, A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</si>
  <si>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Ratio of catchment impervious area to practice permeable (footprint) area, or I/P ratio, R</t>
  </si>
  <si>
    <t>See local criteria (e.g. 48 to 72 h) or based on long-term average inter-event period for the location.</t>
  </si>
  <si>
    <t>Time to fully drain the active storage reservoir (h)</t>
  </si>
  <si>
    <r>
      <t>Size based on required active storage reservoir depth, 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(m)</t>
    </r>
  </si>
  <si>
    <r>
      <t>Size based on required active storage reservoir footprint area, A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</si>
  <si>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(see Depth of infiltration practice is constrained, and/or Drainage area and infiltration practice footprint area are fixed equations)</t>
  </si>
  <si>
    <t>Depth of the infiltration practice is fixed or constrained 
Find BMP area</t>
  </si>
  <si>
    <r>
      <t>Depth of the active storage reservoir, 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(f'*t)/n (m)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</si>
</sst>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0" fillId="2" borderId="6" xfId="0" applyFill="1" applyBorder="1" applyAlignment="1" applyProtection="1">
      <alignment horizontal="right" vertical="center"/>
      <protection hidden="1"/>
    </xf>
    <xf numFmtId="0" fontId="0" fillId="3" borderId="5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" fontId="0" fillId="4" borderId="1" xfId="0" quotePrefix="1" applyNumberFormat="1" applyFill="1" applyBorder="1" applyAlignment="1" applyProtection="1">
      <alignment horizontal="center" vertical="center"/>
    </xf>
    <xf numFmtId="0" fontId="0" fillId="4" borderId="1" xfId="0" quotePrefix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 applyProtection="1">
      <alignment horizontal="center" vertical="center"/>
    </xf>
    <xf numFmtId="165" fontId="0" fillId="2" borderId="0" xfId="0" applyNumberForma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right" vertical="center" wrapText="1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1" fillId="3" borderId="0" xfId="0" applyNumberFormat="1" applyFont="1" applyFill="1" applyBorder="1" applyAlignment="1" applyProtection="1">
      <alignment horizontal="center" vertical="center"/>
    </xf>
    <xf numFmtId="164" fontId="0" fillId="3" borderId="0" xfId="0" applyNumberForma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right" vertical="center" wrapText="1"/>
    </xf>
    <xf numFmtId="165" fontId="0" fillId="3" borderId="0" xfId="0" applyNumberForma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 applyBorder="1" applyAlignment="1" applyProtection="1">
      <alignment horizontal="center" vertical="center"/>
      <protection hidden="1"/>
    </xf>
    <xf numFmtId="165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Protection="1"/>
    <xf numFmtId="0" fontId="0" fillId="2" borderId="6" xfId="0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6" xfId="0" applyFill="1" applyBorder="1" applyAlignment="1" applyProtection="1">
      <alignment vertical="center"/>
    </xf>
    <xf numFmtId="0" fontId="0" fillId="3" borderId="6" xfId="0" applyFill="1" applyBorder="1" applyProtection="1"/>
    <xf numFmtId="0" fontId="0" fillId="2" borderId="6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horizontal="left" wrapText="1"/>
    </xf>
    <xf numFmtId="0" fontId="0" fillId="2" borderId="6" xfId="0" applyFont="1" applyFill="1" applyBorder="1" applyAlignment="1" applyProtection="1">
      <alignment horizontal="right" vertical="center" wrapText="1"/>
    </xf>
    <xf numFmtId="0" fontId="0" fillId="3" borderId="4" xfId="0" applyFill="1" applyBorder="1" applyProtection="1"/>
    <xf numFmtId="0" fontId="0" fillId="3" borderId="0" xfId="0" applyFill="1" applyBorder="1" applyProtection="1"/>
    <xf numFmtId="0" fontId="0" fillId="2" borderId="0" xfId="0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wrapText="1"/>
    </xf>
    <xf numFmtId="0" fontId="0" fillId="2" borderId="0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/>
    </xf>
    <xf numFmtId="0" fontId="0" fillId="2" borderId="7" xfId="0" applyFill="1" applyBorder="1" applyProtection="1"/>
    <xf numFmtId="0" fontId="2" fillId="2" borderId="3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wrapText="1"/>
    </xf>
    <xf numFmtId="0" fontId="0" fillId="3" borderId="7" xfId="0" applyFill="1" applyBorder="1" applyAlignment="1" applyProtection="1">
      <alignment wrapText="1"/>
    </xf>
    <xf numFmtId="0" fontId="0" fillId="3" borderId="8" xfId="0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2" fillId="3" borderId="3" xfId="0" applyFont="1" applyFill="1" applyBorder="1" applyAlignment="1" applyProtection="1">
      <alignment horizontal="left" wrapText="1"/>
    </xf>
    <xf numFmtId="0" fontId="2" fillId="3" borderId="5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/>
  </sheetViews>
  <sheetFormatPr defaultRowHeight="14.4" x14ac:dyDescent="0.3"/>
  <cols>
    <col min="1" max="1" width="49.88671875" style="1" customWidth="1"/>
    <col min="2" max="2" width="14.5546875" style="15" customWidth="1"/>
    <col min="3" max="3" width="53.21875" style="1" customWidth="1"/>
    <col min="4" max="4" width="14.21875" style="19" customWidth="1"/>
    <col min="5" max="5" width="52.33203125" style="1" customWidth="1"/>
    <col min="6" max="6" width="14.44140625" style="19" customWidth="1"/>
    <col min="7" max="7" width="44.109375" customWidth="1"/>
  </cols>
  <sheetData>
    <row r="1" spans="1:9" ht="18" customHeight="1" x14ac:dyDescent="0.35">
      <c r="A1" s="52" t="s">
        <v>23</v>
      </c>
      <c r="B1" s="53"/>
      <c r="C1" s="70" t="s">
        <v>49</v>
      </c>
      <c r="D1" s="71"/>
      <c r="E1" s="65" t="s">
        <v>5</v>
      </c>
      <c r="F1" s="66"/>
      <c r="G1" s="43" t="s">
        <v>25</v>
      </c>
      <c r="H1" s="49"/>
      <c r="I1" s="3"/>
    </row>
    <row r="2" spans="1:9" ht="31.8" x14ac:dyDescent="0.35">
      <c r="A2" s="54" t="s">
        <v>39</v>
      </c>
      <c r="B2" s="55"/>
      <c r="C2" s="44" t="s">
        <v>33</v>
      </c>
      <c r="D2" s="27"/>
      <c r="E2" s="46" t="s">
        <v>46</v>
      </c>
      <c r="F2" s="21"/>
      <c r="G2" s="45" t="s">
        <v>47</v>
      </c>
      <c r="H2" s="50"/>
      <c r="I2" s="4"/>
    </row>
    <row r="3" spans="1:9" ht="15.6" x14ac:dyDescent="0.35">
      <c r="A3" s="41" t="s">
        <v>26</v>
      </c>
      <c r="B3" s="55"/>
      <c r="C3" s="45" t="s">
        <v>8</v>
      </c>
      <c r="D3" s="27"/>
      <c r="E3" s="47" t="s">
        <v>11</v>
      </c>
      <c r="F3" s="21"/>
      <c r="G3" s="45" t="s">
        <v>24</v>
      </c>
      <c r="H3" s="50"/>
      <c r="I3" s="4"/>
    </row>
    <row r="4" spans="1:9" ht="31.2" customHeight="1" x14ac:dyDescent="0.3">
      <c r="A4" s="41"/>
      <c r="B4" s="56"/>
      <c r="C4" s="45"/>
      <c r="D4" s="57"/>
      <c r="E4" s="47"/>
      <c r="F4" s="58"/>
      <c r="G4" s="67" t="s">
        <v>48</v>
      </c>
      <c r="H4" s="68"/>
      <c r="I4" s="69"/>
    </row>
    <row r="5" spans="1:9" ht="28.8" customHeight="1" x14ac:dyDescent="0.3">
      <c r="A5" s="36" t="s">
        <v>15</v>
      </c>
      <c r="B5" s="10">
        <v>1000</v>
      </c>
      <c r="C5" s="26" t="s">
        <v>42</v>
      </c>
      <c r="D5" s="16">
        <v>1000</v>
      </c>
      <c r="E5" s="42" t="s">
        <v>15</v>
      </c>
      <c r="F5" s="10">
        <v>1000</v>
      </c>
      <c r="G5" s="5"/>
      <c r="H5" s="5"/>
      <c r="I5" s="5"/>
    </row>
    <row r="6" spans="1:9" ht="28.8" x14ac:dyDescent="0.3">
      <c r="A6" s="36" t="s">
        <v>29</v>
      </c>
      <c r="B6" s="10">
        <v>0.2</v>
      </c>
      <c r="C6" s="32" t="s">
        <v>50</v>
      </c>
      <c r="D6" s="17">
        <v>0.36</v>
      </c>
      <c r="E6" s="48" t="s">
        <v>2</v>
      </c>
      <c r="F6" s="20">
        <v>6</v>
      </c>
      <c r="G6" s="5"/>
      <c r="H6" s="5"/>
      <c r="I6" s="5"/>
    </row>
    <row r="7" spans="1:9" ht="18.600000000000001" customHeight="1" x14ac:dyDescent="0.3">
      <c r="A7" s="36" t="s">
        <v>19</v>
      </c>
      <c r="B7" s="10">
        <v>5</v>
      </c>
      <c r="C7" s="26" t="s">
        <v>19</v>
      </c>
      <c r="D7" s="16">
        <v>5</v>
      </c>
      <c r="E7" s="42" t="s">
        <v>6</v>
      </c>
      <c r="F7" s="10">
        <v>5</v>
      </c>
      <c r="G7" s="5"/>
      <c r="H7" s="5"/>
      <c r="I7" s="5"/>
    </row>
    <row r="8" spans="1:9" x14ac:dyDescent="0.3">
      <c r="A8" s="36" t="s">
        <v>7</v>
      </c>
      <c r="B8" s="10">
        <v>2.5</v>
      </c>
      <c r="C8" s="26" t="s">
        <v>7</v>
      </c>
      <c r="D8" s="16">
        <v>2.5</v>
      </c>
      <c r="E8" s="36" t="s">
        <v>7</v>
      </c>
      <c r="F8" s="10">
        <v>2.5</v>
      </c>
      <c r="G8" s="5"/>
      <c r="H8" s="5"/>
      <c r="I8" s="5"/>
    </row>
    <row r="9" spans="1:9" x14ac:dyDescent="0.3">
      <c r="A9" s="36" t="s">
        <v>21</v>
      </c>
      <c r="B9" s="10">
        <v>4</v>
      </c>
      <c r="C9" s="26" t="s">
        <v>21</v>
      </c>
      <c r="D9" s="16">
        <v>4</v>
      </c>
      <c r="E9" s="36" t="s">
        <v>21</v>
      </c>
      <c r="F9" s="10">
        <v>4</v>
      </c>
      <c r="G9" s="5"/>
      <c r="H9" s="5"/>
      <c r="I9" s="5"/>
    </row>
    <row r="10" spans="1:9" x14ac:dyDescent="0.3">
      <c r="A10" s="36" t="s">
        <v>20</v>
      </c>
      <c r="B10" s="10">
        <v>6.25</v>
      </c>
      <c r="C10" s="26" t="s">
        <v>20</v>
      </c>
      <c r="D10" s="16">
        <v>6.25</v>
      </c>
      <c r="E10" s="36" t="s">
        <v>20</v>
      </c>
      <c r="F10" s="10">
        <v>6.25</v>
      </c>
      <c r="G10" s="5"/>
      <c r="H10" s="5"/>
      <c r="I10" s="5"/>
    </row>
    <row r="11" spans="1:9" ht="30" x14ac:dyDescent="0.3">
      <c r="A11" s="42" t="s">
        <v>27</v>
      </c>
      <c r="B11" s="10">
        <v>75</v>
      </c>
      <c r="C11" s="26" t="s">
        <v>1</v>
      </c>
      <c r="D11" s="16">
        <v>0.4</v>
      </c>
      <c r="E11" s="36" t="s">
        <v>1</v>
      </c>
      <c r="F11" s="10">
        <v>0.4</v>
      </c>
      <c r="G11" s="5"/>
      <c r="H11" s="5"/>
      <c r="I11" s="5"/>
    </row>
    <row r="12" spans="1:9" x14ac:dyDescent="0.3">
      <c r="A12" s="36"/>
      <c r="B12" s="55"/>
      <c r="C12" s="26"/>
      <c r="D12" s="27"/>
      <c r="E12" s="36"/>
      <c r="F12" s="21"/>
      <c r="G12" s="5"/>
      <c r="H12" s="5"/>
      <c r="I12" s="5"/>
    </row>
    <row r="13" spans="1:9" ht="16.2" x14ac:dyDescent="0.3">
      <c r="A13" s="34" t="s">
        <v>28</v>
      </c>
      <c r="B13" s="11">
        <f>B18/(B6 +B19)</f>
        <v>50</v>
      </c>
      <c r="C13" s="35" t="s">
        <v>18</v>
      </c>
      <c r="D13" s="18">
        <f>D18/D21</f>
        <v>164.47368421052633</v>
      </c>
      <c r="E13" s="34" t="s">
        <v>40</v>
      </c>
      <c r="F13" s="11">
        <f>F19/F11</f>
        <v>0.35500000000000004</v>
      </c>
      <c r="G13" s="5"/>
      <c r="H13" s="5"/>
      <c r="I13" s="5"/>
    </row>
    <row r="14" spans="1:9" x14ac:dyDescent="0.3">
      <c r="A14" s="36"/>
      <c r="B14" s="59"/>
      <c r="C14" s="26"/>
      <c r="D14" s="60"/>
      <c r="E14" s="51"/>
      <c r="F14" s="21"/>
      <c r="G14" s="5"/>
      <c r="H14" s="5"/>
      <c r="I14" s="5"/>
    </row>
    <row r="15" spans="1:9" ht="18" customHeight="1" x14ac:dyDescent="0.3">
      <c r="A15" s="36" t="s">
        <v>38</v>
      </c>
      <c r="B15" s="21">
        <f>(B7/1000)/B8</f>
        <v>2E-3</v>
      </c>
      <c r="C15" s="26" t="s">
        <v>38</v>
      </c>
      <c r="D15" s="27">
        <f>(D7/1000)/D8</f>
        <v>2E-3</v>
      </c>
      <c r="E15" s="36" t="s">
        <v>38</v>
      </c>
      <c r="F15" s="37">
        <f>(F7/1000)/F8</f>
        <v>2E-3</v>
      </c>
      <c r="G15" s="5"/>
      <c r="H15" s="5"/>
      <c r="I15" s="5"/>
    </row>
    <row r="16" spans="1:9" ht="30" customHeight="1" x14ac:dyDescent="0.3">
      <c r="A16" s="38" t="s">
        <v>36</v>
      </c>
      <c r="B16" s="22">
        <f>B6/(B11/1000)</f>
        <v>2.666666666666667</v>
      </c>
      <c r="C16" s="28" t="s">
        <v>37</v>
      </c>
      <c r="D16" s="29">
        <f>(D6*D11)/D15</f>
        <v>72</v>
      </c>
      <c r="E16" s="38" t="s">
        <v>37</v>
      </c>
      <c r="F16" s="39">
        <f>(F13*F11)/F15</f>
        <v>71</v>
      </c>
      <c r="G16" s="5"/>
      <c r="H16" s="5"/>
      <c r="I16" s="5"/>
    </row>
    <row r="17" spans="1:9" ht="32.4" customHeight="1" x14ac:dyDescent="0.3">
      <c r="A17" s="38" t="s">
        <v>41</v>
      </c>
      <c r="B17" s="23">
        <f>B5/B13</f>
        <v>20</v>
      </c>
      <c r="C17" s="28" t="s">
        <v>41</v>
      </c>
      <c r="D17" s="30">
        <f>D5/D13</f>
        <v>6.0799999999999992</v>
      </c>
      <c r="E17" s="2" t="s">
        <v>12</v>
      </c>
      <c r="F17" s="40">
        <f>(F10/1000)*F6</f>
        <v>3.7500000000000006E-2</v>
      </c>
      <c r="G17" s="5"/>
      <c r="H17" s="5"/>
      <c r="I17" s="5"/>
    </row>
    <row r="18" spans="1:9" ht="19.2" customHeight="1" x14ac:dyDescent="0.3">
      <c r="A18" s="36" t="s">
        <v>10</v>
      </c>
      <c r="B18" s="24">
        <f>B5*(B10/1000)*B9</f>
        <v>25</v>
      </c>
      <c r="C18" s="26" t="s">
        <v>10</v>
      </c>
      <c r="D18" s="31">
        <f>D5*(D10/1000)*D9</f>
        <v>25</v>
      </c>
      <c r="E18" s="2" t="s">
        <v>13</v>
      </c>
      <c r="F18" s="37">
        <f>F17-F15</f>
        <v>3.5500000000000004E-2</v>
      </c>
      <c r="G18" s="5"/>
      <c r="H18" s="5"/>
      <c r="I18" s="5"/>
    </row>
    <row r="19" spans="1:9" ht="25.8" customHeight="1" x14ac:dyDescent="0.3">
      <c r="A19" s="42" t="s">
        <v>30</v>
      </c>
      <c r="B19" s="25">
        <f>(B11/1000)*B9</f>
        <v>0.3</v>
      </c>
      <c r="C19" s="32" t="s">
        <v>31</v>
      </c>
      <c r="D19" s="33">
        <f>D11*D6</f>
        <v>0.14399999999999999</v>
      </c>
      <c r="E19" s="2" t="s">
        <v>14</v>
      </c>
      <c r="F19" s="37">
        <f>F18*F9</f>
        <v>0.14200000000000002</v>
      </c>
      <c r="G19" s="5"/>
      <c r="H19" s="5"/>
      <c r="I19" s="5"/>
    </row>
    <row r="20" spans="1:9" ht="18.600000000000001" customHeight="1" x14ac:dyDescent="0.3">
      <c r="A20" s="42"/>
      <c r="B20" s="21"/>
      <c r="C20" s="32" t="s">
        <v>32</v>
      </c>
      <c r="D20" s="27">
        <f>((D7/1000)/D8)*D9</f>
        <v>8.0000000000000002E-3</v>
      </c>
      <c r="E20" s="41" t="s">
        <v>17</v>
      </c>
      <c r="F20" s="21"/>
      <c r="G20" s="5"/>
      <c r="H20" s="5"/>
      <c r="I20" s="5"/>
    </row>
    <row r="21" spans="1:9" x14ac:dyDescent="0.3">
      <c r="A21" s="42"/>
      <c r="B21" s="25"/>
      <c r="C21" s="32" t="s">
        <v>9</v>
      </c>
      <c r="D21" s="33">
        <f>D19+D20</f>
        <v>0.152</v>
      </c>
      <c r="E21" s="41"/>
      <c r="F21" s="21"/>
      <c r="G21" s="5"/>
      <c r="H21" s="5"/>
      <c r="I21" s="5"/>
    </row>
    <row r="22" spans="1:9" x14ac:dyDescent="0.3">
      <c r="A22" s="61"/>
      <c r="B22" s="62"/>
      <c r="C22" s="63"/>
      <c r="D22" s="57"/>
      <c r="E22" s="64"/>
      <c r="F22" s="62"/>
      <c r="G22" s="5"/>
      <c r="H22" s="5"/>
      <c r="I22" s="5"/>
    </row>
    <row r="24" spans="1:9" ht="28.8" x14ac:dyDescent="0.3">
      <c r="A24" s="6" t="s">
        <v>0</v>
      </c>
      <c r="B24" s="7" t="s">
        <v>4</v>
      </c>
    </row>
    <row r="25" spans="1:9" ht="28.8" x14ac:dyDescent="0.3">
      <c r="A25" s="8" t="s">
        <v>43</v>
      </c>
      <c r="B25" s="12" t="s">
        <v>3</v>
      </c>
    </row>
    <row r="26" spans="1:9" ht="15.6" x14ac:dyDescent="0.3">
      <c r="A26" s="9" t="s">
        <v>16</v>
      </c>
      <c r="B26" s="13" t="s">
        <v>22</v>
      </c>
    </row>
    <row r="27" spans="1:9" x14ac:dyDescent="0.3">
      <c r="A27" s="9" t="s">
        <v>34</v>
      </c>
      <c r="B27" s="13" t="s">
        <v>35</v>
      </c>
    </row>
    <row r="28" spans="1:9" ht="100.8" x14ac:dyDescent="0.3">
      <c r="A28" s="8" t="s">
        <v>45</v>
      </c>
      <c r="B28" s="14" t="s">
        <v>44</v>
      </c>
    </row>
  </sheetData>
  <sheetProtection algorithmName="SHA-512" hashValue="lfuV+cS/kBM1S6guAslD/23v0AdcEqkUbALCSZJ2Lxth+QbU2vLvYhgR6IkkUr4Yyq8YNJH2Svb+rfpivA70kw==" saltValue="Mgfpxua61Ah2PlSYdvICNg==" spinCount="100000" sheet="1" objects="1" scenarios="1"/>
  <mergeCells count="3">
    <mergeCell ref="E1:F1"/>
    <mergeCell ref="G4:I4"/>
    <mergeCell ref="C1:D1"/>
  </mergeCells>
  <pageMargins left="0.7" right="0.7" top="0.75" bottom="0.75" header="0.3" footer="0.3"/>
  <pageSetup orientation="portrait" r:id="rId1"/>
  <ignoredErrors>
    <ignoredError sqref="B13 D13 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Infiltration practice sizing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Dean.Young@trca.ca;Jenny.Hill@trca.ca</dc:creator>
  <cp:keywords/>
  <dc:description/>
  <cp:lastModifiedBy>Dean Young</cp:lastModifiedBy>
  <cp:revision/>
  <dcterms:created xsi:type="dcterms:W3CDTF">2017-07-03T23:09:12Z</dcterms:created>
  <dcterms:modified xsi:type="dcterms:W3CDTF">2020-05-29T19:17:20Z</dcterms:modified>
  <cp:category/>
  <cp:contentStatus/>
</cp:coreProperties>
</file>